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65" windowWidth="11385" windowHeight="4125" tabRatio="367" activeTab="0"/>
  </bookViews>
  <sheets>
    <sheet name="D19KT1" sheetId="1" r:id="rId1"/>
    <sheet name="00000000" sheetId="2" state="veryHidden" r:id="rId2"/>
    <sheet name="10000000" sheetId="3" state="veryHidden" r:id="rId3"/>
    <sheet name="XXXXXXXX" sheetId="4" state="veryHidden" r:id="rId4"/>
    <sheet name="XXXXXXX0" sheetId="5" state="veryHidden" r:id="rId5"/>
    <sheet name="XXXXXXX1" sheetId="6" state="veryHidden" r:id="rId6"/>
    <sheet name="XL4Poppy" sheetId="7" state="hidden" r:id="rId7"/>
    <sheet name="D19KT2" sheetId="8" r:id="rId8"/>
    <sheet name="D19QX" sheetId="9" r:id="rId9"/>
    <sheet name="D19KX" sheetId="10" r:id="rId10"/>
    <sheet name="Sheet2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Builtin0" localSheetId="0" hidden="1">'D19KT1'!$A$4:$AG$38</definedName>
    <definedName name="_Builtin0" localSheetId="7" hidden="1">'D19KT2'!$A$4:$AE$51</definedName>
    <definedName name="_Builtin0" localSheetId="9" hidden="1">'D19KX'!$A$4:$AG$21</definedName>
    <definedName name="_Builtin0" localSheetId="8" hidden="1">'D19QX'!$A$4:$AG$30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6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</commentList>
</comments>
</file>

<file path=xl/comments10.xml><?xml version="1.0" encoding="utf-8"?>
<comments xmlns="http://schemas.openxmlformats.org/spreadsheetml/2006/main">
  <authors>
    <author>COMPUTER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</commentList>
</comments>
</file>

<file path=xl/comments9.xml><?xml version="1.0" encoding="utf-8"?>
<comments xmlns="http://schemas.openxmlformats.org/spreadsheetml/2006/main">
  <authors>
    <author>COMPUTER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</commentList>
</comments>
</file>

<file path=xl/sharedStrings.xml><?xml version="1.0" encoding="utf-8"?>
<sst xmlns="http://schemas.openxmlformats.org/spreadsheetml/2006/main" count="671" uniqueCount="392">
  <si>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</si>
  <si>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</si>
  <si>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</si>
  <si>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</si>
  <si>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</si>
  <si>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</si>
  <si>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</si>
  <si>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</si>
  <si>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</si>
  <si>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</si>
  <si>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</si>
  <si>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</si>
  <si>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</si>
  <si>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</si>
  <si>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</si>
  <si>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</si>
  <si>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</si>
  <si>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</si>
  <si>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</si>
  <si>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</si>
  <si>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</si>
  <si>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</si>
  <si>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</si>
  <si>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</si>
  <si>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</si>
  <si>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</si>
  <si>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</si>
  <si>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</si>
  <si>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</si>
  <si>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</si>
  <si>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</si>
  <si>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</si>
  <si>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</si>
  <si>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</si>
  <si>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</si>
  <si>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</si>
  <si>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</si>
  <si>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</si>
  <si>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</si>
  <si>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</si>
  <si>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</si>
  <si>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</si>
  <si>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</si>
  <si>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</si>
  <si>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</si>
  <si>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</si>
  <si>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</si>
  <si>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</si>
  <si>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</si>
  <si>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</si>
  <si>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</si>
  <si>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</si>
  <si>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</si>
  <si>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hsv</t>
  </si>
  <si>
    <t>Đoan TN</t>
  </si>
  <si>
    <t>BẢNG TỔNG HỢP ĐIỂM RÈN LUYỆN HỌC KỲ 1  NĂM 2019-2020</t>
  </si>
  <si>
    <t>Hiếu</t>
  </si>
  <si>
    <t>Trần Thị Mỹ</t>
  </si>
  <si>
    <t>Nguyễn Thị Kim</t>
  </si>
  <si>
    <t>Phương</t>
  </si>
  <si>
    <t>Thảo</t>
  </si>
  <si>
    <t>Yến</t>
  </si>
  <si>
    <t>Chi</t>
  </si>
  <si>
    <t xml:space="preserve">PBT, </t>
  </si>
  <si>
    <t xml:space="preserve">UV, </t>
  </si>
  <si>
    <t xml:space="preserve">BT, </t>
  </si>
  <si>
    <t xml:space="preserve">LT, </t>
  </si>
  <si>
    <t>19DQ5803021001</t>
  </si>
  <si>
    <t>Trần Quốc</t>
  </si>
  <si>
    <t>ảnh</t>
  </si>
  <si>
    <t>19DQ5803021029</t>
  </si>
  <si>
    <t>Võ Tấn</t>
  </si>
  <si>
    <t>Bảo</t>
  </si>
  <si>
    <t>19DQ5803021002</t>
  </si>
  <si>
    <t>Lê Thành</t>
  </si>
  <si>
    <t>Đạt</t>
  </si>
  <si>
    <t>19DQ5803021004</t>
  </si>
  <si>
    <t>Nguyễn Bùi Phương</t>
  </si>
  <si>
    <t>Hoàng</t>
  </si>
  <si>
    <t>19DQ5803021003</t>
  </si>
  <si>
    <t>Võ Kim Luật</t>
  </si>
  <si>
    <t>Hòa</t>
  </si>
  <si>
    <t>19DQ5803021005</t>
  </si>
  <si>
    <t>Phạm Xuân</t>
  </si>
  <si>
    <t>Huy</t>
  </si>
  <si>
    <t>19DQ5803021006</t>
  </si>
  <si>
    <t>Trịnh Quốc</t>
  </si>
  <si>
    <t>19DQ5803021007</t>
  </si>
  <si>
    <t>Huỳnh Văn</t>
  </si>
  <si>
    <t>Khởi</t>
  </si>
  <si>
    <t>19DQ5803021030</t>
  </si>
  <si>
    <t>Nguyễn Thị Diệu</t>
  </si>
  <si>
    <t>Linh</t>
  </si>
  <si>
    <t>19DQ5803021008</t>
  </si>
  <si>
    <t>Phạm Thị Mỹ</t>
  </si>
  <si>
    <t>19DQ5803021010</t>
  </si>
  <si>
    <t>Nguyễn Thành</t>
  </si>
  <si>
    <t>Long</t>
  </si>
  <si>
    <t>19DQ5803021011</t>
  </si>
  <si>
    <t>Trần Chí</t>
  </si>
  <si>
    <t>Nguyên</t>
  </si>
  <si>
    <t>19DQ5803021031</t>
  </si>
  <si>
    <t>Lê Anh</t>
  </si>
  <si>
    <t>Nhật</t>
  </si>
  <si>
    <t>19DQ5803021012</t>
  </si>
  <si>
    <t>Trần Lê</t>
  </si>
  <si>
    <t>Phong</t>
  </si>
  <si>
    <t>19DQ5803021013</t>
  </si>
  <si>
    <t>Nguyễn Văn</t>
  </si>
  <si>
    <t>Phúc</t>
  </si>
  <si>
    <t>19DQ5803021014</t>
  </si>
  <si>
    <t>Lê Trọng</t>
  </si>
  <si>
    <t>Quý</t>
  </si>
  <si>
    <t>19DQ5803021017</t>
  </si>
  <si>
    <t>Lê Thị Tâm</t>
  </si>
  <si>
    <t>19DQ5803021016</t>
  </si>
  <si>
    <t>Nguyễn Phương</t>
  </si>
  <si>
    <t>19DQ5803021015</t>
  </si>
  <si>
    <t>Trần Văn</t>
  </si>
  <si>
    <t>Thắng</t>
  </si>
  <si>
    <t>19DQ5803021018</t>
  </si>
  <si>
    <t>Thái Nhật</t>
  </si>
  <si>
    <t>Tiến</t>
  </si>
  <si>
    <t>19DQ5803021019</t>
  </si>
  <si>
    <t>Lê Văn</t>
  </si>
  <si>
    <t>Tiền</t>
  </si>
  <si>
    <t>19DQ5803021020</t>
  </si>
  <si>
    <t>Dương Thành</t>
  </si>
  <si>
    <t>Tín</t>
  </si>
  <si>
    <t>19DQ5803021021</t>
  </si>
  <si>
    <t>Phạm Ngọc</t>
  </si>
  <si>
    <t>Tịnh</t>
  </si>
  <si>
    <t>19DQ5803021022</t>
  </si>
  <si>
    <t>Nguyễn Quốc</t>
  </si>
  <si>
    <t>Toàn</t>
  </si>
  <si>
    <t>19DQ5803021023</t>
  </si>
  <si>
    <t>Trần Ngọc Anh</t>
  </si>
  <si>
    <t>19DQ5803021025</t>
  </si>
  <si>
    <t>Tú</t>
  </si>
  <si>
    <t>19DQ5803021026</t>
  </si>
  <si>
    <t>Ngô Anh</t>
  </si>
  <si>
    <t>Tùng</t>
  </si>
  <si>
    <t>19DQ5803021027</t>
  </si>
  <si>
    <t>Vũ</t>
  </si>
  <si>
    <t>19DQ5803021028</t>
  </si>
  <si>
    <t>Tô Quốc</t>
  </si>
  <si>
    <t>Vương</t>
  </si>
  <si>
    <t xml:space="preserve">LP, UV, </t>
  </si>
  <si>
    <t xml:space="preserve">CHT, LP, </t>
  </si>
  <si>
    <t xml:space="preserve">CHP, </t>
  </si>
  <si>
    <t>19DQ5803011036</t>
  </si>
  <si>
    <t>Đoàn Thị Kim</t>
  </si>
  <si>
    <t>Anh</t>
  </si>
  <si>
    <t>19DQ5803011001</t>
  </si>
  <si>
    <t>Hồ Thị Lan</t>
  </si>
  <si>
    <t>19DQ5803011003</t>
  </si>
  <si>
    <t>Võ Lê Minh</t>
  </si>
  <si>
    <t>Châu</t>
  </si>
  <si>
    <t>19DQ5803011002</t>
  </si>
  <si>
    <t>Võ Lê Mỹ</t>
  </si>
  <si>
    <t>19DQ5803011004</t>
  </si>
  <si>
    <t>Đặng Thị Kim</t>
  </si>
  <si>
    <t>19DQ5803011006</t>
  </si>
  <si>
    <t>Lê Bùi Quốc</t>
  </si>
  <si>
    <t>19DQ5803011005</t>
  </si>
  <si>
    <t>Phạm Văn</t>
  </si>
  <si>
    <t>19DQ5803011032</t>
  </si>
  <si>
    <t>Lê Huỳnh Xuân</t>
  </si>
  <si>
    <t>19DQ5803011035</t>
  </si>
  <si>
    <t>Trần Quang</t>
  </si>
  <si>
    <t>19DQ5803011007</t>
  </si>
  <si>
    <t>Phạm Thanh</t>
  </si>
  <si>
    <t>Hùng</t>
  </si>
  <si>
    <t>19DQ5803011009</t>
  </si>
  <si>
    <t>Dương Vũ Hoài</t>
  </si>
  <si>
    <t>19DQ5803011010</t>
  </si>
  <si>
    <t>Nguyễn Thị Cẩm</t>
  </si>
  <si>
    <t>Ly</t>
  </si>
  <si>
    <t>19DQ5803011011</t>
  </si>
  <si>
    <t>Võ Thị Cẩm</t>
  </si>
  <si>
    <t>19DQ5803011031</t>
  </si>
  <si>
    <t>Minh</t>
  </si>
  <si>
    <t>19DQ5803011013</t>
  </si>
  <si>
    <t>Nguyễn Mộng</t>
  </si>
  <si>
    <t>Mơ</t>
  </si>
  <si>
    <t>19DQ5803011012</t>
  </si>
  <si>
    <t>19DQ5803011014</t>
  </si>
  <si>
    <t>Nguyễn Bá</t>
  </si>
  <si>
    <t>Nghĩa</t>
  </si>
  <si>
    <t>19DQ5803011015</t>
  </si>
  <si>
    <t>Võ Thị Bích</t>
  </si>
  <si>
    <t>Ngọc</t>
  </si>
  <si>
    <t>19DQ5803011017</t>
  </si>
  <si>
    <t>Mạch Thị Mỹ</t>
  </si>
  <si>
    <t>19DQ5803011034</t>
  </si>
  <si>
    <t>Phưởng</t>
  </si>
  <si>
    <t>19DQ5803011019</t>
  </si>
  <si>
    <t>Thi</t>
  </si>
  <si>
    <t>19DQ5803011020</t>
  </si>
  <si>
    <t>Thoa</t>
  </si>
  <si>
    <t>19DQ5803011021</t>
  </si>
  <si>
    <t>19DQ5803011022</t>
  </si>
  <si>
    <t>Lưu Vĩnh</t>
  </si>
  <si>
    <t>19DQ5803011023</t>
  </si>
  <si>
    <t>Nguyễn Thị Huỳnh</t>
  </si>
  <si>
    <t>Tím</t>
  </si>
  <si>
    <t>19DQ5803011024</t>
  </si>
  <si>
    <t>Trần Thị Bảo</t>
  </si>
  <si>
    <t>Trân</t>
  </si>
  <si>
    <t>19DQ5803011027</t>
  </si>
  <si>
    <t>Nguyễn Anh</t>
  </si>
  <si>
    <t>Tuấn</t>
  </si>
  <si>
    <t>19DQ5803011026</t>
  </si>
  <si>
    <t>19DQ5803011033</t>
  </si>
  <si>
    <t>Võ Đoàn</t>
  </si>
  <si>
    <t>Tường</t>
  </si>
  <si>
    <t>19DQ5803011028</t>
  </si>
  <si>
    <t>Nguyễn Phi</t>
  </si>
  <si>
    <t>19DQ5803011029</t>
  </si>
  <si>
    <t>Nguyễn Hải</t>
  </si>
  <si>
    <t>Win</t>
  </si>
  <si>
    <t>19DQ5803011030</t>
  </si>
  <si>
    <t>19DQ5803011037</t>
  </si>
  <si>
    <t xml:space="preserve">LỚP D19KX - GVCV : </t>
  </si>
  <si>
    <t xml:space="preserve">CHUA HOC, </t>
  </si>
  <si>
    <t>NGHI,</t>
  </si>
  <si>
    <t xml:space="preserve">LP, </t>
  </si>
  <si>
    <t xml:space="preserve">P BT CH, </t>
  </si>
  <si>
    <t>19DQ3403011002</t>
  </si>
  <si>
    <t>Nguyễn Thị</t>
  </si>
  <si>
    <t>Cẩm</t>
  </si>
  <si>
    <t>19DQ3403011004</t>
  </si>
  <si>
    <t>Đào Thị</t>
  </si>
  <si>
    <t>Diễm</t>
  </si>
  <si>
    <t>19DQ3403011009</t>
  </si>
  <si>
    <t>Nguyễn Thị Mỹ</t>
  </si>
  <si>
    <t>Duyên</t>
  </si>
  <si>
    <t>19DQ3403011006</t>
  </si>
  <si>
    <t>Phan Nguyễn Thục</t>
  </si>
  <si>
    <t>Đoan</t>
  </si>
  <si>
    <t>19DQ3403011007</t>
  </si>
  <si>
    <t>Nguyễn Lê Quý</t>
  </si>
  <si>
    <t>Đôn</t>
  </si>
  <si>
    <t>19DQ3403011014</t>
  </si>
  <si>
    <t>Trần Thị</t>
  </si>
  <si>
    <t>Hiền</t>
  </si>
  <si>
    <t>19DQ3403011016</t>
  </si>
  <si>
    <t>Nguyễn Lê Mai</t>
  </si>
  <si>
    <t>Hoa</t>
  </si>
  <si>
    <t>19DQ3403011018</t>
  </si>
  <si>
    <t>Bùi Thị Mỹ</t>
  </si>
  <si>
    <t>19DQ3403011020</t>
  </si>
  <si>
    <t>Lương Gia</t>
  </si>
  <si>
    <t>Huệ</t>
  </si>
  <si>
    <t>19DQ3403011022</t>
  </si>
  <si>
    <t>Nguyễn Thị Lan</t>
  </si>
  <si>
    <t>Hương</t>
  </si>
  <si>
    <t>19DQ3403011064</t>
  </si>
  <si>
    <t>Nguyễn Tài</t>
  </si>
  <si>
    <t>Khánh</t>
  </si>
  <si>
    <t>19DQ3403011019</t>
  </si>
  <si>
    <t>Lam</t>
  </si>
  <si>
    <t>19DQ3403011060</t>
  </si>
  <si>
    <t>Trương Thị Trúc</t>
  </si>
  <si>
    <t>19DQ3403011024</t>
  </si>
  <si>
    <t>Trương Cẩm</t>
  </si>
  <si>
    <t>19DQ3403011026</t>
  </si>
  <si>
    <t>Võ Thị</t>
  </si>
  <si>
    <t>Ngàn</t>
  </si>
  <si>
    <t>19DQ3403011030</t>
  </si>
  <si>
    <t>Nhi</t>
  </si>
  <si>
    <t>19DQ3403011032</t>
  </si>
  <si>
    <t>Nguyễn Ánh</t>
  </si>
  <si>
    <t>Như</t>
  </si>
  <si>
    <t>19DQ3403011033</t>
  </si>
  <si>
    <t>Nguyễn Thị Ngọc</t>
  </si>
  <si>
    <t>Niềm</t>
  </si>
  <si>
    <t>19DQ3403011035</t>
  </si>
  <si>
    <t>Quyên</t>
  </si>
  <si>
    <t>19DQ3403011037</t>
  </si>
  <si>
    <t>Trần Thị Như</t>
  </si>
  <si>
    <t>Quỳnh</t>
  </si>
  <si>
    <t>19DQ3403011036</t>
  </si>
  <si>
    <t>Vũ Như</t>
  </si>
  <si>
    <t>19DQ3403011041</t>
  </si>
  <si>
    <t>Nguyễn Thị Kiều</t>
  </si>
  <si>
    <t>19DQ3403011042</t>
  </si>
  <si>
    <t>19DQ3403011043</t>
  </si>
  <si>
    <t>Lê Thị Mỹ</t>
  </si>
  <si>
    <t>Thuận</t>
  </si>
  <si>
    <t>19DQ3403011046</t>
  </si>
  <si>
    <t>Nguyễn Thanh</t>
  </si>
  <si>
    <t>Thúy</t>
  </si>
  <si>
    <t>19DQ3403011044</t>
  </si>
  <si>
    <t>Nguyễn Tri</t>
  </si>
  <si>
    <t>Thức</t>
  </si>
  <si>
    <t>19DQ3403011047</t>
  </si>
  <si>
    <t>Nguyễn Thị Bảo</t>
  </si>
  <si>
    <t>Trâm</t>
  </si>
  <si>
    <t>19DQ3403011050</t>
  </si>
  <si>
    <t>Võ Hoàng Thiên</t>
  </si>
  <si>
    <t>Trúc</t>
  </si>
  <si>
    <t>19DQ3403011052</t>
  </si>
  <si>
    <t>Úc</t>
  </si>
  <si>
    <t>19DQ3403011054</t>
  </si>
  <si>
    <t>Lê Thị</t>
  </si>
  <si>
    <t>Vình</t>
  </si>
  <si>
    <t>19DQ3403011055</t>
  </si>
  <si>
    <t>Dương Bích</t>
  </si>
  <si>
    <t>Vy</t>
  </si>
  <si>
    <t>19DQ3403011056</t>
  </si>
  <si>
    <t>Lê Thị Kim</t>
  </si>
  <si>
    <t>Yên</t>
  </si>
  <si>
    <t>BT</t>
  </si>
  <si>
    <t xml:space="preserve">UV HSV, </t>
  </si>
  <si>
    <t>PHSV</t>
  </si>
  <si>
    <t>LỚP D19QX - GVCV : TRỊNH VĂN CẦN</t>
  </si>
  <si>
    <t>Nguyễn Thị Kim Trọng</t>
  </si>
  <si>
    <t>LỚP D19KT2 - GVCV : NGUYỄN THỊ THU HIẾU</t>
  </si>
  <si>
    <t>LỚP D19KT1 - GVCV : NGUYỄN THỊ CÚC</t>
  </si>
  <si>
    <t>19DQ3403011003</t>
  </si>
  <si>
    <t>Bùi Thị Kim</t>
  </si>
  <si>
    <t>Cúc</t>
  </si>
  <si>
    <t>19DQ3403011005</t>
  </si>
  <si>
    <t>Phạm Thị Bích</t>
  </si>
  <si>
    <t>Diệu</t>
  </si>
  <si>
    <t>19DQ3403011008</t>
  </si>
  <si>
    <t>Nguyễn Thị Quỳnh</t>
  </si>
  <si>
    <t>19DQ3403011010</t>
  </si>
  <si>
    <t>Đặng Thị Bích</t>
  </si>
  <si>
    <t>Hà</t>
  </si>
  <si>
    <t>19DQ3403011011</t>
  </si>
  <si>
    <t>Nguyễn Thị Hoàng</t>
  </si>
  <si>
    <t>Hảo</t>
  </si>
  <si>
    <t>19DQ3403011061</t>
  </si>
  <si>
    <t>Trần Diễm</t>
  </si>
  <si>
    <t>Hằng</t>
  </si>
  <si>
    <t>19DQ3403011015</t>
  </si>
  <si>
    <t>Nguyễn Ngọc</t>
  </si>
  <si>
    <t>19DQ3403011013</t>
  </si>
  <si>
    <t>19DQ3403011012</t>
  </si>
  <si>
    <t>Nguyễn Thị Thu</t>
  </si>
  <si>
    <t>19DQ3403011017</t>
  </si>
  <si>
    <t>Phan Đặng Hồng</t>
  </si>
  <si>
    <t>Hóa</t>
  </si>
  <si>
    <t>19DQ3403010001</t>
  </si>
  <si>
    <t>19DQ3403011021</t>
  </si>
  <si>
    <t>19DQ3403011023</t>
  </si>
  <si>
    <t>Lan</t>
  </si>
  <si>
    <t>19DQ3403011025</t>
  </si>
  <si>
    <t>Ngô Thị Diễm</t>
  </si>
  <si>
    <t>My</t>
  </si>
  <si>
    <t>19DQ3403011027</t>
  </si>
  <si>
    <t>Nguyễn Đăng</t>
  </si>
  <si>
    <t>Ngân</t>
  </si>
  <si>
    <t>19DQ3403011028</t>
  </si>
  <si>
    <t>19DQ3403011029</t>
  </si>
  <si>
    <t>Nguyễn Tuyết</t>
  </si>
  <si>
    <t>19DQ3403011063</t>
  </si>
  <si>
    <t>Trần Thị Thảo</t>
  </si>
  <si>
    <t>19DQ3403011031</t>
  </si>
  <si>
    <t>19DQ3403011034</t>
  </si>
  <si>
    <t>19DQ3403011038</t>
  </si>
  <si>
    <t>Nguyễn Như</t>
  </si>
  <si>
    <t>19DQ3403011039</t>
  </si>
  <si>
    <t>Ksor Y</t>
  </si>
  <si>
    <t>Sáu</t>
  </si>
  <si>
    <t>19DQ3403011040</t>
  </si>
  <si>
    <t>Nguyễn Vũ Phương</t>
  </si>
  <si>
    <t>19DQ3403011045</t>
  </si>
  <si>
    <t>Phạm Hoài</t>
  </si>
  <si>
    <t>Thương</t>
  </si>
  <si>
    <t>19DQ3403011059</t>
  </si>
  <si>
    <t>Trang</t>
  </si>
  <si>
    <t>19DQ3403011048</t>
  </si>
  <si>
    <t>Phạm Thị Xuân</t>
  </si>
  <si>
    <t>19DQ3403011049</t>
  </si>
  <si>
    <t>Nguyễn Thị Tuyết</t>
  </si>
  <si>
    <t>Trinh</t>
  </si>
  <si>
    <t>19DQ3403011051</t>
  </si>
  <si>
    <t>Lưu Thị Kim</t>
  </si>
  <si>
    <t>Tuyến</t>
  </si>
  <si>
    <t>19DQ3403011053</t>
  </si>
  <si>
    <t>Hồ Thị Tường</t>
  </si>
  <si>
    <t>Vi</t>
  </si>
  <si>
    <t>19DQ3403011058</t>
  </si>
  <si>
    <t>Phạm Thị Ngọc</t>
  </si>
  <si>
    <t>19DQ3403011065</t>
  </si>
  <si>
    <t xml:space="preserve">LPSH, </t>
  </si>
  <si>
    <t xml:space="preserve">LPHT, </t>
  </si>
  <si>
    <t xml:space="preserve">HT HSV, </t>
  </si>
  <si>
    <t xml:space="preserve">P. HSV,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</si>
</sst>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72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62" fillId="27" borderId="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6" xfId="0" applyNumberFormat="1" applyFont="1" applyFill="1" applyBorder="1" applyAlignment="1">
      <alignment horizontal="center"/>
    </xf>
    <xf numFmtId="0" fontId="17" fillId="33" borderId="18" xfId="0" applyNumberFormat="1" applyFont="1" applyFill="1" applyBorder="1" applyAlignment="1">
      <alignment/>
    </xf>
    <xf numFmtId="0" fontId="20" fillId="33" borderId="18" xfId="0" applyNumberFormat="1" applyFont="1" applyFill="1" applyBorder="1" applyAlignment="1">
      <alignment horizontal="center"/>
    </xf>
    <xf numFmtId="0" fontId="17" fillId="38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1" fontId="20" fillId="38" borderId="16" xfId="0" applyNumberFormat="1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 wrapText="1"/>
    </xf>
    <xf numFmtId="1" fontId="65" fillId="33" borderId="16" xfId="0" applyNumberFormat="1" applyFont="1" applyFill="1" applyBorder="1" applyAlignment="1">
      <alignment horizontal="center"/>
    </xf>
    <xf numFmtId="0" fontId="66" fillId="33" borderId="18" xfId="0" applyFont="1" applyFill="1" applyBorder="1" applyAlignment="1">
      <alignment/>
    </xf>
    <xf numFmtId="0" fontId="67" fillId="33" borderId="14" xfId="0" applyFont="1" applyFill="1" applyBorder="1" applyAlignment="1">
      <alignment horizontal="center" vertical="top"/>
    </xf>
    <xf numFmtId="0" fontId="67" fillId="33" borderId="19" xfId="0" applyNumberFormat="1" applyFont="1" applyFill="1" applyBorder="1" applyAlignment="1">
      <alignment horizontal="center" vertical="center"/>
    </xf>
    <xf numFmtId="1" fontId="68" fillId="33" borderId="14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/>
    </xf>
    <xf numFmtId="1" fontId="20" fillId="38" borderId="16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49" fontId="11" fillId="38" borderId="14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left"/>
    </xf>
    <xf numFmtId="0" fontId="20" fillId="38" borderId="14" xfId="0" applyNumberFormat="1" applyFont="1" applyFill="1" applyBorder="1" applyAlignment="1">
      <alignment horizontal="center"/>
    </xf>
    <xf numFmtId="1" fontId="65" fillId="38" borderId="14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2" fillId="38" borderId="14" xfId="0" applyNumberFormat="1" applyFont="1" applyFill="1" applyBorder="1" applyAlignment="1">
      <alignment horizontal="center"/>
    </xf>
    <xf numFmtId="1" fontId="20" fillId="38" borderId="18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1" fontId="70" fillId="38" borderId="14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1" fontId="65" fillId="39" borderId="14" xfId="0" applyNumberFormat="1" applyFont="1" applyFill="1" applyBorder="1" applyAlignment="1">
      <alignment horizontal="center"/>
    </xf>
    <xf numFmtId="1" fontId="11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/>
    </xf>
    <xf numFmtId="0" fontId="11" fillId="39" borderId="0" xfId="0" applyFont="1" applyFill="1" applyAlignment="1">
      <alignment/>
    </xf>
    <xf numFmtId="0" fontId="17" fillId="33" borderId="21" xfId="0" applyFont="1" applyFill="1" applyBorder="1" applyAlignment="1">
      <alignment horizontal="center" vertical="top"/>
    </xf>
    <xf numFmtId="0" fontId="24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3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9\DIEM%20D19K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9\DIEM%20D19K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9\DIEM%20D19Q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9\DIEM%20D19K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19DQ3403011003</v>
          </cell>
          <cell r="F24" t="str">
            <v>Bùi Thị Kim</v>
          </cell>
          <cell r="M24" t="str">
            <v>Cúc</v>
          </cell>
          <cell r="T24">
            <v>3.82</v>
          </cell>
          <cell r="U24" t="str">
            <v>14</v>
          </cell>
        </row>
        <row r="25">
          <cell r="D25" t="str">
            <v>19DQ3403011005</v>
          </cell>
          <cell r="F25" t="str">
            <v>Phạm Thị Bích</v>
          </cell>
          <cell r="M25" t="str">
            <v>Diệu</v>
          </cell>
          <cell r="T25">
            <v>2.25</v>
          </cell>
          <cell r="U25" t="str">
            <v>8</v>
          </cell>
        </row>
        <row r="26">
          <cell r="D26" t="str">
            <v>19DQ3403011008</v>
          </cell>
          <cell r="F26" t="str">
            <v>Nguyễn Thị Quỳnh</v>
          </cell>
          <cell r="M26" t="str">
            <v>Duyên</v>
          </cell>
          <cell r="T26">
            <v>2.36</v>
          </cell>
          <cell r="U26" t="str">
            <v>8</v>
          </cell>
        </row>
        <row r="27">
          <cell r="D27" t="str">
            <v>19DQ3403011010</v>
          </cell>
          <cell r="F27" t="str">
            <v>Đặng Thị Bích</v>
          </cell>
          <cell r="M27" t="str">
            <v>Hà</v>
          </cell>
          <cell r="T27">
            <v>2.39</v>
          </cell>
          <cell r="U27" t="str">
            <v>8</v>
          </cell>
        </row>
        <row r="28">
          <cell r="D28" t="str">
            <v>19DQ3403011011</v>
          </cell>
          <cell r="F28" t="str">
            <v>Nguyễn Thị Hoàng</v>
          </cell>
          <cell r="M28" t="str">
            <v>Hảo</v>
          </cell>
          <cell r="T28">
            <v>2.89</v>
          </cell>
          <cell r="U28" t="str">
            <v>10</v>
          </cell>
        </row>
        <row r="29">
          <cell r="D29" t="str">
            <v>19DQ3403011061</v>
          </cell>
          <cell r="F29" t="str">
            <v>Trần Diễm</v>
          </cell>
          <cell r="M29" t="str">
            <v>Hằng</v>
          </cell>
          <cell r="T29">
            <v>2.79</v>
          </cell>
          <cell r="U29" t="str">
            <v>10</v>
          </cell>
        </row>
        <row r="30">
          <cell r="D30" t="str">
            <v>19DQ3403011015</v>
          </cell>
          <cell r="F30" t="str">
            <v>Nguyễn Ngọc</v>
          </cell>
          <cell r="M30" t="str">
            <v>Hiếu</v>
          </cell>
          <cell r="T30">
            <v>4</v>
          </cell>
          <cell r="U30" t="str">
            <v>14</v>
          </cell>
        </row>
        <row r="31">
          <cell r="D31" t="str">
            <v>19DQ3403011013</v>
          </cell>
          <cell r="F31" t="str">
            <v>Nguyễn Thị Mỹ</v>
          </cell>
          <cell r="M31" t="str">
            <v>Hiền</v>
          </cell>
          <cell r="T31">
            <v>1</v>
          </cell>
          <cell r="U31" t="str">
            <v>0</v>
          </cell>
        </row>
        <row r="32">
          <cell r="D32" t="str">
            <v>19DQ3403011012</v>
          </cell>
          <cell r="F32" t="str">
            <v>Nguyễn Thị Thu</v>
          </cell>
          <cell r="M32" t="str">
            <v>Hiền</v>
          </cell>
          <cell r="T32">
            <v>3.07</v>
          </cell>
          <cell r="U32" t="str">
            <v>10</v>
          </cell>
        </row>
        <row r="33">
          <cell r="D33" t="str">
            <v>19DQ3403011017</v>
          </cell>
          <cell r="F33" t="str">
            <v>Phan Đặng Hồng</v>
          </cell>
          <cell r="M33" t="str">
            <v>Hóa</v>
          </cell>
          <cell r="T33">
            <v>1.71</v>
          </cell>
          <cell r="U33" t="str">
            <v>8</v>
          </cell>
        </row>
        <row r="34">
          <cell r="D34" t="str">
            <v>19DQ3403010001</v>
          </cell>
          <cell r="F34" t="str">
            <v>Nguyễn Thị Thu</v>
          </cell>
          <cell r="M34" t="str">
            <v>Huệ</v>
          </cell>
          <cell r="T34">
            <v>2.27</v>
          </cell>
          <cell r="U34" t="str">
            <v>8</v>
          </cell>
        </row>
        <row r="35">
          <cell r="D35" t="str">
            <v>19DQ3403011021</v>
          </cell>
          <cell r="F35" t="str">
            <v>Nguyễn Thị Thu</v>
          </cell>
          <cell r="M35" t="str">
            <v>Hương</v>
          </cell>
          <cell r="T35">
            <v>2</v>
          </cell>
          <cell r="U35" t="str">
            <v>8</v>
          </cell>
        </row>
        <row r="36">
          <cell r="D36" t="str">
            <v>19DQ3403011023</v>
          </cell>
          <cell r="F36" t="str">
            <v>Trần Thị Mỹ</v>
          </cell>
          <cell r="M36" t="str">
            <v>Lan</v>
          </cell>
          <cell r="T36">
            <v>0.86</v>
          </cell>
          <cell r="U36" t="str">
            <v>0</v>
          </cell>
        </row>
        <row r="37">
          <cell r="D37" t="str">
            <v>19DQ3403011025</v>
          </cell>
          <cell r="F37" t="str">
            <v>Ngô Thị Diễm</v>
          </cell>
          <cell r="M37" t="str">
            <v>My</v>
          </cell>
          <cell r="T37">
            <v>1</v>
          </cell>
          <cell r="U37" t="str">
            <v>0</v>
          </cell>
        </row>
        <row r="38">
          <cell r="D38" t="str">
            <v>19DQ3403011027</v>
          </cell>
          <cell r="F38" t="str">
            <v>Nguyễn Đăng</v>
          </cell>
          <cell r="M38" t="str">
            <v>Ngân</v>
          </cell>
          <cell r="T38">
            <v>0.86</v>
          </cell>
          <cell r="U38" t="str">
            <v>0</v>
          </cell>
        </row>
        <row r="39">
          <cell r="D39" t="str">
            <v>19DQ3403011028</v>
          </cell>
          <cell r="F39" t="str">
            <v>Nguyễn Thị Kim</v>
          </cell>
          <cell r="M39" t="str">
            <v>Ngân</v>
          </cell>
          <cell r="T39">
            <v>1.54</v>
          </cell>
          <cell r="U39" t="str">
            <v>8</v>
          </cell>
        </row>
        <row r="40">
          <cell r="D40" t="str">
            <v>19DQ3403011029</v>
          </cell>
          <cell r="F40" t="str">
            <v>Nguyễn Tuyết</v>
          </cell>
          <cell r="M40" t="str">
            <v>Ngân</v>
          </cell>
          <cell r="T40">
            <v>1.36</v>
          </cell>
          <cell r="U40" t="str">
            <v>0</v>
          </cell>
        </row>
        <row r="41">
          <cell r="D41" t="str">
            <v>19DQ3403011063</v>
          </cell>
          <cell r="F41" t="str">
            <v>Trần Thị Thảo</v>
          </cell>
          <cell r="M41" t="str">
            <v>Nhi</v>
          </cell>
          <cell r="T41">
            <v>1.07</v>
          </cell>
          <cell r="U41" t="str">
            <v>0</v>
          </cell>
        </row>
        <row r="42">
          <cell r="D42" t="str">
            <v>19DQ3403011031</v>
          </cell>
          <cell r="F42" t="str">
            <v>Nguyễn Thị Quỳnh</v>
          </cell>
          <cell r="M42" t="str">
            <v>Như</v>
          </cell>
          <cell r="T42">
            <v>2.75</v>
          </cell>
          <cell r="U42" t="str">
            <v>10</v>
          </cell>
        </row>
        <row r="43">
          <cell r="D43" t="str">
            <v>19DQ3403011034</v>
          </cell>
          <cell r="F43" t="str">
            <v>Nguyễn Thị</v>
          </cell>
          <cell r="M43" t="str">
            <v>Phương</v>
          </cell>
          <cell r="T43">
            <v>1.75</v>
          </cell>
          <cell r="U43" t="str">
            <v>8</v>
          </cell>
        </row>
        <row r="44">
          <cell r="D44" t="str">
            <v>19DQ3403011038</v>
          </cell>
          <cell r="F44" t="str">
            <v>Nguyễn Như</v>
          </cell>
          <cell r="M44" t="str">
            <v>Quỳnh</v>
          </cell>
          <cell r="T44">
            <v>1.68</v>
          </cell>
          <cell r="U44" t="str">
            <v>8</v>
          </cell>
        </row>
        <row r="45">
          <cell r="D45" t="str">
            <v>19DQ3403011039</v>
          </cell>
          <cell r="F45" t="str">
            <v>Ksor Y</v>
          </cell>
          <cell r="M45" t="str">
            <v>Sáu</v>
          </cell>
          <cell r="T45">
            <v>2</v>
          </cell>
          <cell r="U45" t="str">
            <v>8</v>
          </cell>
        </row>
        <row r="46">
          <cell r="D46" t="str">
            <v>19DQ3403011040</v>
          </cell>
          <cell r="F46" t="str">
            <v>Nguyễn Vũ Phương</v>
          </cell>
          <cell r="M46" t="str">
            <v>Thảo</v>
          </cell>
          <cell r="T46">
            <v>0.93</v>
          </cell>
          <cell r="U46" t="str">
            <v>0</v>
          </cell>
        </row>
        <row r="47">
          <cell r="D47" t="str">
            <v>19DQ3403011045</v>
          </cell>
          <cell r="F47" t="str">
            <v>Phạm Hoài</v>
          </cell>
          <cell r="M47" t="str">
            <v>Thương</v>
          </cell>
          <cell r="T47">
            <v>0.96</v>
          </cell>
          <cell r="U47" t="str">
            <v>0</v>
          </cell>
        </row>
        <row r="48">
          <cell r="D48" t="str">
            <v>19DQ3403011059</v>
          </cell>
          <cell r="F48" t="str">
            <v>Nguyễn Thị Thu</v>
          </cell>
          <cell r="M48" t="str">
            <v>Trang</v>
          </cell>
          <cell r="T48">
            <v>2.43</v>
          </cell>
          <cell r="U48" t="str">
            <v>8</v>
          </cell>
        </row>
        <row r="49">
          <cell r="D49" t="str">
            <v>19DQ3403011048</v>
          </cell>
          <cell r="F49" t="str">
            <v>Phạm Thị Xuân</v>
          </cell>
          <cell r="M49" t="str">
            <v>Trang</v>
          </cell>
          <cell r="T49">
            <v>0.93</v>
          </cell>
          <cell r="U49" t="str">
            <v>0</v>
          </cell>
        </row>
        <row r="50">
          <cell r="D50" t="str">
            <v>19DQ3403011049</v>
          </cell>
          <cell r="F50" t="str">
            <v>Nguyễn Thị Tuyết</v>
          </cell>
          <cell r="M50" t="str">
            <v>Trinh</v>
          </cell>
          <cell r="T50">
            <v>1.57</v>
          </cell>
          <cell r="U50" t="str">
            <v>8</v>
          </cell>
        </row>
        <row r="51">
          <cell r="D51" t="str">
            <v>19DQ3403011051</v>
          </cell>
          <cell r="F51" t="str">
            <v>Lưu Thị Kim</v>
          </cell>
          <cell r="M51" t="str">
            <v>Tuyến</v>
          </cell>
          <cell r="T51">
            <v>0</v>
          </cell>
          <cell r="U51" t="str">
            <v>0</v>
          </cell>
        </row>
        <row r="52">
          <cell r="D52" t="str">
            <v>19DQ3403011053</v>
          </cell>
          <cell r="F52" t="str">
            <v>Hồ Thị Tường</v>
          </cell>
          <cell r="M52" t="str">
            <v>Vi</v>
          </cell>
          <cell r="T52">
            <v>2.18</v>
          </cell>
          <cell r="U52" t="str">
            <v>8</v>
          </cell>
        </row>
        <row r="53">
          <cell r="D53" t="str">
            <v>19DQ3403011058</v>
          </cell>
          <cell r="F53" t="str">
            <v>Phạm Thị Ngọc</v>
          </cell>
          <cell r="M53" t="str">
            <v>Yến</v>
          </cell>
          <cell r="T53">
            <v>1.11</v>
          </cell>
          <cell r="U53" t="str">
            <v>0</v>
          </cell>
        </row>
        <row r="54">
          <cell r="D54" t="str">
            <v>19DQ3403011065</v>
          </cell>
          <cell r="F54" t="str">
            <v>Lê Thị Kim</v>
          </cell>
          <cell r="M54" t="str">
            <v>Chi</v>
          </cell>
          <cell r="T54">
            <v>0.64</v>
          </cell>
          <cell r="U54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19DQ3403011002</v>
          </cell>
          <cell r="F24" t="str">
            <v>Nguyễn Thị</v>
          </cell>
          <cell r="M24" t="str">
            <v>Cẩm</v>
          </cell>
          <cell r="T24">
            <v>2.89</v>
          </cell>
          <cell r="U24" t="str">
            <v>10</v>
          </cell>
        </row>
        <row r="25">
          <cell r="D25" t="str">
            <v>19DQ3403011004</v>
          </cell>
          <cell r="F25" t="str">
            <v>Đào Thị</v>
          </cell>
          <cell r="M25" t="str">
            <v>Diễm</v>
          </cell>
          <cell r="T25">
            <v>1.75</v>
          </cell>
          <cell r="U25" t="str">
            <v>8</v>
          </cell>
        </row>
        <row r="26">
          <cell r="D26" t="str">
            <v>19DQ3403011009</v>
          </cell>
          <cell r="F26" t="str">
            <v>Nguyễn Thị Mỹ</v>
          </cell>
          <cell r="M26" t="str">
            <v>Duyên</v>
          </cell>
          <cell r="T26">
            <v>1.14</v>
          </cell>
          <cell r="U26" t="str">
            <v>0</v>
          </cell>
        </row>
        <row r="27">
          <cell r="D27" t="str">
            <v>19DQ3403011006</v>
          </cell>
          <cell r="F27" t="str">
            <v>Phan Nguyễn Thục</v>
          </cell>
          <cell r="M27" t="str">
            <v>Đoan</v>
          </cell>
          <cell r="T27">
            <v>1.82</v>
          </cell>
          <cell r="U27" t="str">
            <v>8</v>
          </cell>
        </row>
        <row r="28">
          <cell r="D28" t="str">
            <v>19DQ3403011007</v>
          </cell>
          <cell r="F28" t="str">
            <v>Nguyễn Lê Quý</v>
          </cell>
          <cell r="M28" t="str">
            <v>Đôn</v>
          </cell>
          <cell r="T28">
            <v>1.61</v>
          </cell>
          <cell r="U28" t="str">
            <v>8</v>
          </cell>
        </row>
        <row r="29">
          <cell r="D29" t="str">
            <v>19DQ3403011014</v>
          </cell>
          <cell r="F29" t="str">
            <v>Trần Thị</v>
          </cell>
          <cell r="M29" t="str">
            <v>Hiền</v>
          </cell>
          <cell r="T29">
            <v>3.11</v>
          </cell>
          <cell r="U29" t="str">
            <v>10</v>
          </cell>
        </row>
        <row r="30">
          <cell r="D30" t="str">
            <v>19DQ3403011016</v>
          </cell>
          <cell r="F30" t="str">
            <v>Nguyễn Lê Mai</v>
          </cell>
          <cell r="M30" t="str">
            <v>Hoa</v>
          </cell>
          <cell r="T30">
            <v>2.64</v>
          </cell>
          <cell r="U30" t="str">
            <v>10</v>
          </cell>
        </row>
        <row r="31">
          <cell r="D31" t="str">
            <v>19DQ3403011018</v>
          </cell>
          <cell r="F31" t="str">
            <v>Bùi Thị Mỹ</v>
          </cell>
          <cell r="M31" t="str">
            <v>Hòa</v>
          </cell>
          <cell r="T31">
            <v>3.32</v>
          </cell>
          <cell r="U31" t="str">
            <v>12</v>
          </cell>
        </row>
        <row r="32">
          <cell r="D32" t="str">
            <v>19DQ3403011020</v>
          </cell>
          <cell r="F32" t="str">
            <v>Lương Gia</v>
          </cell>
          <cell r="M32" t="str">
            <v>Huệ</v>
          </cell>
          <cell r="T32">
            <v>0</v>
          </cell>
          <cell r="U32" t="str">
            <v>0</v>
          </cell>
        </row>
        <row r="33">
          <cell r="D33" t="str">
            <v>19DQ3403011022</v>
          </cell>
          <cell r="F33" t="str">
            <v>Nguyễn Thị Lan</v>
          </cell>
          <cell r="M33" t="str">
            <v>Hương</v>
          </cell>
          <cell r="T33">
            <v>2.71</v>
          </cell>
          <cell r="U33" t="str">
            <v>10</v>
          </cell>
        </row>
        <row r="34">
          <cell r="D34" t="str">
            <v>19DQ3403011064</v>
          </cell>
          <cell r="F34" t="str">
            <v>Nguyễn Tài</v>
          </cell>
          <cell r="M34" t="str">
            <v>Khánh</v>
          </cell>
          <cell r="T34">
            <v>0.29</v>
          </cell>
          <cell r="U34" t="str">
            <v>0</v>
          </cell>
        </row>
        <row r="35">
          <cell r="D35" t="str">
            <v>19DQ3403011019</v>
          </cell>
          <cell r="F35" t="str">
            <v>Nguyễn Thị Mỹ</v>
          </cell>
          <cell r="M35" t="str">
            <v>Lam</v>
          </cell>
          <cell r="T35">
            <v>1.68</v>
          </cell>
          <cell r="U35" t="str">
            <v>8</v>
          </cell>
        </row>
        <row r="36">
          <cell r="D36" t="str">
            <v>19DQ3403011060</v>
          </cell>
          <cell r="F36" t="str">
            <v>Trương Thị Trúc</v>
          </cell>
          <cell r="M36" t="str">
            <v>Linh</v>
          </cell>
          <cell r="T36">
            <v>2.07</v>
          </cell>
          <cell r="U36" t="str">
            <v>8</v>
          </cell>
        </row>
        <row r="37">
          <cell r="D37" t="str">
            <v>19DQ3403011024</v>
          </cell>
          <cell r="F37" t="str">
            <v>Trương Cẩm</v>
          </cell>
          <cell r="M37" t="str">
            <v>Ly</v>
          </cell>
          <cell r="T37">
            <v>1.14</v>
          </cell>
          <cell r="U37" t="str">
            <v>0</v>
          </cell>
        </row>
        <row r="38">
          <cell r="D38" t="str">
            <v>19DQ3403011026</v>
          </cell>
          <cell r="F38" t="str">
            <v>Võ Thị</v>
          </cell>
          <cell r="M38" t="str">
            <v>Ngàn</v>
          </cell>
          <cell r="T38">
            <v>1.93</v>
          </cell>
          <cell r="U38" t="str">
            <v>8</v>
          </cell>
        </row>
        <row r="39">
          <cell r="D39" t="str">
            <v>19DQ3403011030</v>
          </cell>
          <cell r="F39" t="str">
            <v>Nguyễn Thị</v>
          </cell>
          <cell r="M39" t="str">
            <v>Nhi</v>
          </cell>
          <cell r="T39">
            <v>3.43</v>
          </cell>
          <cell r="U39" t="str">
            <v>12</v>
          </cell>
        </row>
        <row r="40">
          <cell r="D40" t="str">
            <v>19DQ3403011032</v>
          </cell>
          <cell r="F40" t="str">
            <v>Nguyễn Ánh</v>
          </cell>
          <cell r="M40" t="str">
            <v>Như</v>
          </cell>
          <cell r="T40">
            <v>1.71</v>
          </cell>
          <cell r="U40" t="str">
            <v>8</v>
          </cell>
        </row>
        <row r="41">
          <cell r="D41" t="str">
            <v>19DQ3403011033</v>
          </cell>
          <cell r="F41" t="str">
            <v>Nguyễn Thị Ngọc</v>
          </cell>
          <cell r="M41" t="str">
            <v>Niềm</v>
          </cell>
          <cell r="T41">
            <v>2.07</v>
          </cell>
          <cell r="U41" t="str">
            <v>8</v>
          </cell>
        </row>
        <row r="42">
          <cell r="D42" t="str">
            <v>19DQ3403011035</v>
          </cell>
          <cell r="F42" t="str">
            <v>Võ Đoàn</v>
          </cell>
          <cell r="M42" t="str">
            <v>Quyên</v>
          </cell>
          <cell r="T42">
            <v>1.54</v>
          </cell>
          <cell r="U42" t="str">
            <v>8</v>
          </cell>
        </row>
        <row r="43">
          <cell r="D43" t="str">
            <v>19DQ3403011037</v>
          </cell>
          <cell r="F43" t="str">
            <v>Trần Thị Như</v>
          </cell>
          <cell r="M43" t="str">
            <v>Quỳnh</v>
          </cell>
          <cell r="T43">
            <v>1</v>
          </cell>
          <cell r="U43" t="str">
            <v>0</v>
          </cell>
        </row>
        <row r="44">
          <cell r="D44" t="str">
            <v>19DQ3403011036</v>
          </cell>
          <cell r="F44" t="str">
            <v>Vũ Như</v>
          </cell>
          <cell r="M44" t="str">
            <v>Quỳnh</v>
          </cell>
          <cell r="T44">
            <v>3.04</v>
          </cell>
          <cell r="U44" t="str">
            <v>10</v>
          </cell>
        </row>
        <row r="45">
          <cell r="D45" t="str">
            <v>19DQ3403011041</v>
          </cell>
          <cell r="F45" t="str">
            <v>Nguyễn Thị Kiều</v>
          </cell>
          <cell r="M45" t="str">
            <v>Thoa</v>
          </cell>
          <cell r="T45">
            <v>1.54</v>
          </cell>
          <cell r="U45" t="str">
            <v>8</v>
          </cell>
        </row>
        <row r="46">
          <cell r="D46" t="str">
            <v>19DQ3403011042</v>
          </cell>
          <cell r="F46" t="str">
            <v>Nguyễn Thị Mỹ</v>
          </cell>
          <cell r="M46" t="str">
            <v>Thoa</v>
          </cell>
          <cell r="T46">
            <v>1.07</v>
          </cell>
          <cell r="U46" t="str">
            <v>0</v>
          </cell>
        </row>
        <row r="47">
          <cell r="D47" t="str">
            <v>19DQ3403011043</v>
          </cell>
          <cell r="F47" t="str">
            <v>Lê Thị Mỹ</v>
          </cell>
          <cell r="M47" t="str">
            <v>Thuận</v>
          </cell>
          <cell r="T47">
            <v>0.86</v>
          </cell>
          <cell r="U47" t="str">
            <v>0</v>
          </cell>
        </row>
        <row r="48">
          <cell r="D48" t="str">
            <v>19DQ3403011046</v>
          </cell>
          <cell r="F48" t="str">
            <v>Nguyễn Thanh</v>
          </cell>
          <cell r="M48" t="str">
            <v>Thúy</v>
          </cell>
          <cell r="T48">
            <v>0.93</v>
          </cell>
          <cell r="U48" t="str">
            <v>0</v>
          </cell>
        </row>
        <row r="49">
          <cell r="D49" t="str">
            <v>19DQ3403011044</v>
          </cell>
          <cell r="F49" t="str">
            <v>Nguyễn Tri</v>
          </cell>
          <cell r="M49" t="str">
            <v>Thức</v>
          </cell>
          <cell r="T49">
            <v>1</v>
          </cell>
          <cell r="U49" t="str">
            <v>0</v>
          </cell>
        </row>
        <row r="50">
          <cell r="D50" t="str">
            <v>19DQ3403011047</v>
          </cell>
          <cell r="F50" t="str">
            <v>Nguyễn Thị Bảo</v>
          </cell>
          <cell r="M50" t="str">
            <v>Trâm</v>
          </cell>
          <cell r="T50">
            <v>0.79</v>
          </cell>
          <cell r="U50" t="str">
            <v>0</v>
          </cell>
        </row>
        <row r="51">
          <cell r="D51" t="str">
            <v>19DQ3403011050</v>
          </cell>
          <cell r="F51" t="str">
            <v>Võ Hoàng Thiên</v>
          </cell>
          <cell r="M51" t="str">
            <v>Trúc</v>
          </cell>
          <cell r="T51">
            <v>0.86</v>
          </cell>
          <cell r="U51" t="str">
            <v>0</v>
          </cell>
        </row>
        <row r="52">
          <cell r="D52" t="str">
            <v>19DQ3403011052</v>
          </cell>
          <cell r="F52" t="str">
            <v>Nguyễn Thị Kiều</v>
          </cell>
          <cell r="M52" t="str">
            <v>Úc</v>
          </cell>
          <cell r="T52">
            <v>0</v>
          </cell>
          <cell r="U52" t="str">
            <v>0</v>
          </cell>
        </row>
        <row r="53">
          <cell r="D53" t="str">
            <v>19DQ3403011054</v>
          </cell>
          <cell r="F53" t="str">
            <v>Lê Thị</v>
          </cell>
          <cell r="M53" t="str">
            <v>Vình</v>
          </cell>
          <cell r="T53">
            <v>0</v>
          </cell>
          <cell r="U53" t="str">
            <v>0</v>
          </cell>
        </row>
        <row r="54">
          <cell r="D54" t="str">
            <v>19DQ3403011055</v>
          </cell>
          <cell r="F54" t="str">
            <v>Dương Bích</v>
          </cell>
          <cell r="M54" t="str">
            <v>Vy</v>
          </cell>
          <cell r="T54">
            <v>3.86</v>
          </cell>
          <cell r="U54" t="str">
            <v>14</v>
          </cell>
        </row>
        <row r="55">
          <cell r="D55" t="str">
            <v>19DQ3403011056</v>
          </cell>
          <cell r="F55" t="str">
            <v>Lê Thị Kim</v>
          </cell>
          <cell r="M55" t="str">
            <v>Yên</v>
          </cell>
          <cell r="T55">
            <v>0.86</v>
          </cell>
          <cell r="U55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19DQ5803021001</v>
          </cell>
          <cell r="F24" t="str">
            <v>Trần Quốc</v>
          </cell>
          <cell r="M24" t="str">
            <v>Ảnh</v>
          </cell>
          <cell r="T24">
            <v>3.61</v>
          </cell>
          <cell r="U24" t="str">
            <v>14</v>
          </cell>
        </row>
        <row r="25">
          <cell r="D25" t="str">
            <v>19DQ5803021029</v>
          </cell>
          <cell r="F25" t="str">
            <v>Võ Tấn</v>
          </cell>
          <cell r="M25" t="str">
            <v>Bảo</v>
          </cell>
          <cell r="T25">
            <v>1.79</v>
          </cell>
          <cell r="U25" t="str">
            <v>8</v>
          </cell>
        </row>
        <row r="26">
          <cell r="D26" t="str">
            <v>19DQ5803021002</v>
          </cell>
          <cell r="F26" t="str">
            <v>Lê Thành</v>
          </cell>
          <cell r="M26" t="str">
            <v>Đạt</v>
          </cell>
          <cell r="T26">
            <v>0.79</v>
          </cell>
          <cell r="U26" t="str">
            <v>0</v>
          </cell>
        </row>
        <row r="27">
          <cell r="D27" t="str">
            <v>19DQ5803021004</v>
          </cell>
          <cell r="F27" t="str">
            <v>Nguyễn Bùi Phương</v>
          </cell>
          <cell r="M27" t="str">
            <v>Hoàng</v>
          </cell>
          <cell r="T27">
            <v>2.43</v>
          </cell>
          <cell r="U27" t="str">
            <v>8</v>
          </cell>
        </row>
        <row r="28">
          <cell r="D28" t="str">
            <v>19DQ5803021003</v>
          </cell>
          <cell r="F28" t="str">
            <v>Võ Kim Luật</v>
          </cell>
          <cell r="M28" t="str">
            <v>Hòa</v>
          </cell>
          <cell r="T28">
            <v>1.04</v>
          </cell>
          <cell r="U28" t="str">
            <v>0</v>
          </cell>
        </row>
        <row r="29">
          <cell r="D29" t="str">
            <v>19DQ5803021005</v>
          </cell>
          <cell r="F29" t="str">
            <v>Phạm Xuân</v>
          </cell>
          <cell r="M29" t="str">
            <v>Huy</v>
          </cell>
          <cell r="T29">
            <v>2.18</v>
          </cell>
          <cell r="U29" t="str">
            <v>8</v>
          </cell>
        </row>
        <row r="30">
          <cell r="D30" t="str">
            <v>19DQ5803021006</v>
          </cell>
          <cell r="F30" t="str">
            <v>Trịnh Quốc</v>
          </cell>
          <cell r="M30" t="str">
            <v>Huy</v>
          </cell>
          <cell r="T30">
            <v>2.43</v>
          </cell>
          <cell r="U30" t="str">
            <v>8</v>
          </cell>
        </row>
        <row r="31">
          <cell r="D31" t="str">
            <v>19DQ5803021007</v>
          </cell>
          <cell r="F31" t="str">
            <v>Huỳnh Văn</v>
          </cell>
          <cell r="M31" t="str">
            <v>Khởi</v>
          </cell>
          <cell r="T31">
            <v>2.54</v>
          </cell>
          <cell r="U31" t="str">
            <v>10</v>
          </cell>
        </row>
        <row r="32">
          <cell r="D32" t="str">
            <v>19DQ5803021030</v>
          </cell>
          <cell r="F32" t="str">
            <v>Nguyễn Thị Diệu</v>
          </cell>
          <cell r="M32" t="str">
            <v>Linh</v>
          </cell>
          <cell r="T32">
            <v>1.96</v>
          </cell>
          <cell r="U32" t="str">
            <v>8</v>
          </cell>
        </row>
        <row r="33">
          <cell r="D33" t="str">
            <v>19DQ5803021008</v>
          </cell>
          <cell r="F33" t="str">
            <v>Phạm Thị Mỹ</v>
          </cell>
          <cell r="M33" t="str">
            <v>Linh</v>
          </cell>
          <cell r="T33">
            <v>3.86</v>
          </cell>
          <cell r="U33" t="str">
            <v>14</v>
          </cell>
        </row>
        <row r="34">
          <cell r="D34" t="str">
            <v>19DQ5803021010</v>
          </cell>
          <cell r="F34" t="str">
            <v>Nguyễn Thành</v>
          </cell>
          <cell r="M34" t="str">
            <v>Long</v>
          </cell>
          <cell r="T34">
            <v>0.64</v>
          </cell>
          <cell r="U34" t="str">
            <v>0</v>
          </cell>
        </row>
        <row r="35">
          <cell r="D35" t="str">
            <v>19DQ5803021011</v>
          </cell>
          <cell r="F35" t="str">
            <v>Trần Chí</v>
          </cell>
          <cell r="M35" t="str">
            <v>Nguyên</v>
          </cell>
          <cell r="T35">
            <v>2.14</v>
          </cell>
          <cell r="U35" t="str">
            <v>8</v>
          </cell>
        </row>
        <row r="36">
          <cell r="D36" t="str">
            <v>19DQ5803021031</v>
          </cell>
          <cell r="F36" t="str">
            <v>Lê Anh</v>
          </cell>
          <cell r="M36" t="str">
            <v>Nhật</v>
          </cell>
          <cell r="T36">
            <v>1.86</v>
          </cell>
          <cell r="U36" t="str">
            <v>8</v>
          </cell>
        </row>
        <row r="37">
          <cell r="D37" t="str">
            <v>19DQ5803021012</v>
          </cell>
          <cell r="F37" t="str">
            <v>Trần Lê</v>
          </cell>
          <cell r="M37" t="str">
            <v>Phong</v>
          </cell>
          <cell r="T37">
            <v>1.64</v>
          </cell>
          <cell r="U37" t="str">
            <v>8</v>
          </cell>
        </row>
        <row r="38">
          <cell r="D38" t="str">
            <v>19DQ5803021013</v>
          </cell>
          <cell r="F38" t="str">
            <v>Nguyễn Văn</v>
          </cell>
          <cell r="M38" t="str">
            <v>Phúc</v>
          </cell>
          <cell r="T38">
            <v>1.71</v>
          </cell>
          <cell r="U38" t="str">
            <v>8</v>
          </cell>
        </row>
        <row r="39">
          <cell r="D39" t="str">
            <v>19DQ5803021014</v>
          </cell>
          <cell r="F39" t="str">
            <v>Lê Trọng</v>
          </cell>
          <cell r="M39" t="str">
            <v>Quý</v>
          </cell>
          <cell r="T39">
            <v>2.79</v>
          </cell>
          <cell r="U39" t="str">
            <v>10</v>
          </cell>
        </row>
        <row r="40">
          <cell r="D40" t="str">
            <v>19DQ5803021017</v>
          </cell>
          <cell r="F40" t="str">
            <v>Lê Thị Tâm</v>
          </cell>
          <cell r="M40" t="str">
            <v>Thảo</v>
          </cell>
          <cell r="T40">
            <v>1.25</v>
          </cell>
          <cell r="U40" t="str">
            <v>0</v>
          </cell>
        </row>
        <row r="41">
          <cell r="D41" t="str">
            <v>19DQ5803021016</v>
          </cell>
          <cell r="F41" t="str">
            <v>Nguyễn Phương</v>
          </cell>
          <cell r="M41" t="str">
            <v>Thảo</v>
          </cell>
          <cell r="T41">
            <v>0</v>
          </cell>
          <cell r="U41" t="str">
            <v>0</v>
          </cell>
        </row>
        <row r="42">
          <cell r="D42" t="str">
            <v>19DQ5803021015</v>
          </cell>
          <cell r="F42" t="str">
            <v>Trần Văn</v>
          </cell>
          <cell r="M42" t="str">
            <v>Thắng</v>
          </cell>
          <cell r="T42">
            <v>2.43</v>
          </cell>
          <cell r="U42" t="str">
            <v>8</v>
          </cell>
        </row>
        <row r="43">
          <cell r="D43" t="str">
            <v>19DQ5803021018</v>
          </cell>
          <cell r="F43" t="str">
            <v>Thái Nhật</v>
          </cell>
          <cell r="M43" t="str">
            <v>Tiến</v>
          </cell>
          <cell r="T43">
            <v>1.18</v>
          </cell>
          <cell r="U43" t="str">
            <v>0</v>
          </cell>
        </row>
        <row r="44">
          <cell r="D44" t="str">
            <v>19DQ5803021019</v>
          </cell>
          <cell r="F44" t="str">
            <v>Lê Văn</v>
          </cell>
          <cell r="M44" t="str">
            <v>Tiền</v>
          </cell>
          <cell r="T44">
            <v>1.96</v>
          </cell>
          <cell r="U44" t="str">
            <v>8</v>
          </cell>
        </row>
        <row r="45">
          <cell r="D45" t="str">
            <v>19DQ5803021020</v>
          </cell>
          <cell r="F45" t="str">
            <v>Dương Thành</v>
          </cell>
          <cell r="M45" t="str">
            <v>Tín</v>
          </cell>
          <cell r="T45">
            <v>1.39</v>
          </cell>
          <cell r="U45" t="str">
            <v>0</v>
          </cell>
        </row>
        <row r="46">
          <cell r="D46" t="str">
            <v>19DQ5803021021</v>
          </cell>
          <cell r="F46" t="str">
            <v>Phạm Ngọc</v>
          </cell>
          <cell r="M46" t="str">
            <v>Tịnh</v>
          </cell>
          <cell r="T46">
            <v>1.25</v>
          </cell>
          <cell r="U46" t="str">
            <v>0</v>
          </cell>
        </row>
        <row r="47">
          <cell r="D47" t="str">
            <v>19DQ5803021022</v>
          </cell>
          <cell r="F47" t="str">
            <v>Nguyễn Quốc</v>
          </cell>
          <cell r="M47" t="str">
            <v>Toàn</v>
          </cell>
          <cell r="T47">
            <v>0.68</v>
          </cell>
          <cell r="U47" t="str">
            <v>0</v>
          </cell>
        </row>
        <row r="48">
          <cell r="D48" t="str">
            <v>19DQ5803021023</v>
          </cell>
          <cell r="F48" t="str">
            <v>Trần Ngọc Anh</v>
          </cell>
          <cell r="M48" t="str">
            <v>Toàn</v>
          </cell>
          <cell r="T48">
            <v>0</v>
          </cell>
          <cell r="U48" t="str">
            <v>0</v>
          </cell>
        </row>
        <row r="49">
          <cell r="D49" t="str">
            <v>19DQ5803021025</v>
          </cell>
          <cell r="F49" t="str">
            <v>Lê Anh</v>
          </cell>
          <cell r="M49" t="str">
            <v>Tú</v>
          </cell>
          <cell r="T49">
            <v>0</v>
          </cell>
          <cell r="U49" t="str">
            <v>0</v>
          </cell>
        </row>
        <row r="50">
          <cell r="D50" t="str">
            <v>19DQ5803021026</v>
          </cell>
          <cell r="F50" t="str">
            <v>Ngô Anh</v>
          </cell>
          <cell r="M50" t="str">
            <v>Tùng</v>
          </cell>
          <cell r="T50">
            <v>0.82</v>
          </cell>
          <cell r="U50" t="str">
            <v>0</v>
          </cell>
        </row>
        <row r="51">
          <cell r="D51" t="str">
            <v>19DQ5803021027</v>
          </cell>
          <cell r="F51" t="str">
            <v>Lê Thành</v>
          </cell>
          <cell r="M51" t="str">
            <v>Vũ</v>
          </cell>
          <cell r="T51">
            <v>2.93</v>
          </cell>
          <cell r="U51" t="str">
            <v>10</v>
          </cell>
        </row>
        <row r="52">
          <cell r="D52" t="str">
            <v>19DQ5803021028</v>
          </cell>
          <cell r="F52" t="str">
            <v>Tô Quốc</v>
          </cell>
          <cell r="M52" t="str">
            <v>Vương</v>
          </cell>
          <cell r="T52">
            <v>0.61</v>
          </cell>
          <cell r="U52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19DQ5803011036</v>
          </cell>
          <cell r="F24" t="str">
            <v>Đoàn Thị Kim</v>
          </cell>
          <cell r="M24" t="str">
            <v>Anh</v>
          </cell>
          <cell r="T24">
            <v>0.82</v>
          </cell>
          <cell r="U24" t="str">
            <v>0</v>
          </cell>
        </row>
        <row r="25">
          <cell r="D25" t="str">
            <v>19DQ5803011001</v>
          </cell>
          <cell r="F25" t="str">
            <v>Hồ Thị Lan</v>
          </cell>
          <cell r="M25" t="str">
            <v>Anh</v>
          </cell>
          <cell r="T25">
            <v>2.82</v>
          </cell>
          <cell r="U25" t="str">
            <v>10</v>
          </cell>
        </row>
        <row r="26">
          <cell r="D26" t="str">
            <v>19DQ5803011003</v>
          </cell>
          <cell r="F26" t="str">
            <v>Võ Lê Minh</v>
          </cell>
          <cell r="M26" t="str">
            <v>Châu</v>
          </cell>
          <cell r="T26">
            <v>1.21</v>
          </cell>
          <cell r="U26" t="str">
            <v>0</v>
          </cell>
        </row>
        <row r="27">
          <cell r="D27" t="str">
            <v>19DQ5803011002</v>
          </cell>
          <cell r="F27" t="str">
            <v>Võ Lê Mỹ</v>
          </cell>
          <cell r="M27" t="str">
            <v>Châu</v>
          </cell>
          <cell r="T27">
            <v>1.68</v>
          </cell>
          <cell r="U27" t="str">
            <v>8</v>
          </cell>
        </row>
        <row r="28">
          <cell r="D28" t="str">
            <v>19DQ5803011004</v>
          </cell>
          <cell r="F28" t="str">
            <v>Đặng Thị Kim</v>
          </cell>
          <cell r="M28" t="str">
            <v>Chi</v>
          </cell>
          <cell r="T28">
            <v>3.46</v>
          </cell>
          <cell r="U28" t="str">
            <v>12</v>
          </cell>
        </row>
        <row r="29">
          <cell r="D29" t="str">
            <v>19DQ5803011006</v>
          </cell>
          <cell r="F29" t="str">
            <v>Lê Bùi Quốc</v>
          </cell>
          <cell r="M29" t="str">
            <v>Hiếu</v>
          </cell>
          <cell r="T29">
            <v>1.55</v>
          </cell>
          <cell r="U29" t="str">
            <v>8</v>
          </cell>
        </row>
        <row r="30">
          <cell r="D30" t="str">
            <v>19DQ5803011005</v>
          </cell>
          <cell r="F30" t="str">
            <v>Phạm Văn</v>
          </cell>
          <cell r="M30" t="str">
            <v>Hiếu</v>
          </cell>
          <cell r="T30">
            <v>0.18</v>
          </cell>
          <cell r="U30" t="str">
            <v>0</v>
          </cell>
        </row>
        <row r="31">
          <cell r="D31" t="str">
            <v>19DQ5803011032</v>
          </cell>
          <cell r="F31" t="str">
            <v>Lê Huỳnh Xuân</v>
          </cell>
          <cell r="M31" t="str">
            <v>Huy</v>
          </cell>
          <cell r="T31">
            <v>2.61</v>
          </cell>
          <cell r="U31" t="str">
            <v>10</v>
          </cell>
        </row>
        <row r="32">
          <cell r="D32" t="str">
            <v>19DQ5803011035</v>
          </cell>
          <cell r="F32" t="str">
            <v>Trần Quang</v>
          </cell>
          <cell r="M32" t="str">
            <v>Huy</v>
          </cell>
          <cell r="T32">
            <v>0.89</v>
          </cell>
          <cell r="U32" t="str">
            <v>0</v>
          </cell>
        </row>
        <row r="33">
          <cell r="D33" t="str">
            <v>19DQ5803011007</v>
          </cell>
          <cell r="F33" t="str">
            <v>Phạm Thanh</v>
          </cell>
          <cell r="M33" t="str">
            <v>Hùng</v>
          </cell>
          <cell r="T33">
            <v>1.36</v>
          </cell>
          <cell r="U33" t="str">
            <v>0</v>
          </cell>
        </row>
        <row r="34">
          <cell r="D34" t="str">
            <v>19DQ5803011009</v>
          </cell>
          <cell r="F34" t="str">
            <v>Dương Vũ Hoài</v>
          </cell>
          <cell r="M34" t="str">
            <v>Linh</v>
          </cell>
          <cell r="T34">
            <v>1.64</v>
          </cell>
          <cell r="U34" t="str">
            <v>8</v>
          </cell>
        </row>
        <row r="35">
          <cell r="D35" t="str">
            <v>19DQ5803011010</v>
          </cell>
          <cell r="F35" t="str">
            <v>Nguyễn Thị Cẩm</v>
          </cell>
          <cell r="M35" t="str">
            <v>Ly</v>
          </cell>
          <cell r="T35">
            <v>3.25</v>
          </cell>
          <cell r="U35" t="str">
            <v>12</v>
          </cell>
        </row>
        <row r="36">
          <cell r="D36" t="str">
            <v>19DQ5803011011</v>
          </cell>
          <cell r="F36" t="str">
            <v>Võ Thị Cẩm</v>
          </cell>
          <cell r="M36" t="str">
            <v>Ly</v>
          </cell>
          <cell r="T36">
            <v>3.5</v>
          </cell>
          <cell r="U36" t="str">
            <v>12</v>
          </cell>
        </row>
        <row r="37">
          <cell r="D37" t="str">
            <v>19DQ5803011031</v>
          </cell>
          <cell r="F37" t="str">
            <v>Nguyễn Văn</v>
          </cell>
          <cell r="M37" t="str">
            <v>Minh</v>
          </cell>
          <cell r="T37">
            <v>3.57</v>
          </cell>
          <cell r="U37" t="str">
            <v>12</v>
          </cell>
        </row>
        <row r="38">
          <cell r="D38" t="str">
            <v>19DQ5803011013</v>
          </cell>
          <cell r="F38" t="str">
            <v>Nguyễn Mộng</v>
          </cell>
          <cell r="M38" t="str">
            <v>Mơ</v>
          </cell>
          <cell r="T38">
            <v>2.68</v>
          </cell>
          <cell r="U38" t="str">
            <v>10</v>
          </cell>
        </row>
        <row r="39">
          <cell r="D39" t="str">
            <v>19DQ5803011012</v>
          </cell>
          <cell r="F39" t="str">
            <v>Trần Thị Mỹ</v>
          </cell>
          <cell r="M39" t="str">
            <v>Mơ</v>
          </cell>
          <cell r="T39">
            <v>3.68</v>
          </cell>
          <cell r="U39" t="str">
            <v>14</v>
          </cell>
        </row>
        <row r="40">
          <cell r="D40" t="str">
            <v>19DQ5803011014</v>
          </cell>
          <cell r="F40" t="str">
            <v>Nguyễn Bá</v>
          </cell>
          <cell r="M40" t="str">
            <v>Nghĩa</v>
          </cell>
          <cell r="T40">
            <v>2.57</v>
          </cell>
          <cell r="U40" t="str">
            <v>10</v>
          </cell>
        </row>
        <row r="41">
          <cell r="D41" t="str">
            <v>19DQ5803011015</v>
          </cell>
          <cell r="F41" t="str">
            <v>Võ Thị Bích</v>
          </cell>
          <cell r="M41" t="str">
            <v>Ngọc</v>
          </cell>
          <cell r="T41">
            <v>1.64</v>
          </cell>
          <cell r="U41" t="str">
            <v>8</v>
          </cell>
        </row>
        <row r="42">
          <cell r="D42" t="str">
            <v>19DQ5803011017</v>
          </cell>
          <cell r="F42" t="str">
            <v>Mạch Thị Mỹ</v>
          </cell>
          <cell r="M42" t="str">
            <v>Phương</v>
          </cell>
          <cell r="T42">
            <v>1.75</v>
          </cell>
          <cell r="U42" t="str">
            <v>8</v>
          </cell>
        </row>
        <row r="43">
          <cell r="D43" t="str">
            <v>19DQ5803011034</v>
          </cell>
          <cell r="F43" t="str">
            <v>Nguyễn Thị Kim</v>
          </cell>
          <cell r="M43" t="str">
            <v>Phưởng</v>
          </cell>
          <cell r="T43">
            <v>2.86</v>
          </cell>
          <cell r="U43" t="str">
            <v>10</v>
          </cell>
        </row>
        <row r="44">
          <cell r="D44" t="str">
            <v>19DQ5803011019</v>
          </cell>
          <cell r="F44" t="str">
            <v>Trần Văn</v>
          </cell>
          <cell r="M44" t="str">
            <v>Thi</v>
          </cell>
          <cell r="T44">
            <v>0</v>
          </cell>
          <cell r="U44" t="str">
            <v>0</v>
          </cell>
        </row>
        <row r="45">
          <cell r="D45" t="str">
            <v>19DQ5803011020</v>
          </cell>
          <cell r="F45" t="str">
            <v>Nguyễn Thị Diệu</v>
          </cell>
          <cell r="M45" t="str">
            <v>Thoa</v>
          </cell>
          <cell r="T45">
            <v>3.46</v>
          </cell>
          <cell r="U45" t="str">
            <v>12</v>
          </cell>
        </row>
        <row r="46">
          <cell r="D46" t="str">
            <v>19DQ5803011021</v>
          </cell>
          <cell r="F46" t="str">
            <v>Nguyễn Thị Kim</v>
          </cell>
          <cell r="M46" t="str">
            <v>Thoa</v>
          </cell>
          <cell r="T46">
            <v>3.57</v>
          </cell>
          <cell r="U46" t="str">
            <v>12</v>
          </cell>
        </row>
        <row r="47">
          <cell r="D47" t="str">
            <v>19DQ5803011022</v>
          </cell>
          <cell r="F47" t="str">
            <v>Lưu Vĩnh</v>
          </cell>
          <cell r="M47" t="str">
            <v>Tiến</v>
          </cell>
          <cell r="T47">
            <v>1</v>
          </cell>
          <cell r="U47" t="str">
            <v>0</v>
          </cell>
        </row>
        <row r="48">
          <cell r="D48" t="str">
            <v>19DQ5803011023</v>
          </cell>
          <cell r="F48" t="str">
            <v>Nguyễn Thị Huỳnh</v>
          </cell>
          <cell r="M48" t="str">
            <v>Tím</v>
          </cell>
          <cell r="T48">
            <v>0</v>
          </cell>
          <cell r="U48" t="str">
            <v>0</v>
          </cell>
        </row>
        <row r="49">
          <cell r="D49" t="str">
            <v>19DQ5803011024</v>
          </cell>
          <cell r="F49" t="str">
            <v>Trần Thị Bảo</v>
          </cell>
          <cell r="M49" t="str">
            <v>Trân</v>
          </cell>
          <cell r="T49">
            <v>1.14</v>
          </cell>
          <cell r="U49" t="str">
            <v>0</v>
          </cell>
        </row>
        <row r="50">
          <cell r="D50" t="str">
            <v>19DQ5803011027</v>
          </cell>
          <cell r="F50" t="str">
            <v>Nguyễn Anh</v>
          </cell>
          <cell r="M50" t="str">
            <v>Tuấn</v>
          </cell>
          <cell r="T50">
            <v>2.5</v>
          </cell>
          <cell r="U50" t="str">
            <v>10</v>
          </cell>
        </row>
        <row r="51">
          <cell r="D51" t="str">
            <v>19DQ5803011026</v>
          </cell>
          <cell r="F51" t="str">
            <v>Nguyễn Văn</v>
          </cell>
          <cell r="M51" t="str">
            <v>Tú</v>
          </cell>
          <cell r="T51">
            <v>0.93</v>
          </cell>
          <cell r="U51" t="str">
            <v>0</v>
          </cell>
        </row>
        <row r="52">
          <cell r="D52" t="str">
            <v>19DQ5803011033</v>
          </cell>
          <cell r="F52" t="str">
            <v>Võ Đoàn</v>
          </cell>
          <cell r="M52" t="str">
            <v>Tường</v>
          </cell>
          <cell r="T52">
            <v>0</v>
          </cell>
          <cell r="U52" t="str">
            <v>0</v>
          </cell>
        </row>
        <row r="53">
          <cell r="D53" t="str">
            <v>19DQ5803011028</v>
          </cell>
          <cell r="F53" t="str">
            <v>Nguyễn Phi</v>
          </cell>
          <cell r="M53" t="str">
            <v>Vũ</v>
          </cell>
          <cell r="T53">
            <v>0.82</v>
          </cell>
          <cell r="U53" t="str">
            <v>0</v>
          </cell>
        </row>
        <row r="54">
          <cell r="D54" t="str">
            <v>19DQ5803011029</v>
          </cell>
          <cell r="F54" t="str">
            <v>Nguyễn Hải</v>
          </cell>
          <cell r="M54" t="str">
            <v>Win</v>
          </cell>
          <cell r="T54">
            <v>0.96</v>
          </cell>
          <cell r="U54" t="str">
            <v>0</v>
          </cell>
        </row>
        <row r="55">
          <cell r="D55" t="str">
            <v>19DQ5803011030</v>
          </cell>
          <cell r="F55" t="str">
            <v>Nguyễn Thị Kim</v>
          </cell>
          <cell r="M55" t="str">
            <v>Yến</v>
          </cell>
          <cell r="T55">
            <v>3.04</v>
          </cell>
          <cell r="U55" t="str">
            <v>10</v>
          </cell>
        </row>
        <row r="56">
          <cell r="D56" t="str">
            <v>19DQ5803011037</v>
          </cell>
          <cell r="F56" t="str">
            <v>Huỳnh Văn</v>
          </cell>
          <cell r="M56" t="str">
            <v>Tú</v>
          </cell>
          <cell r="U5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pane xSplit="4" ySplit="4" topLeftCell="K2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34" sqref="U34"/>
    </sheetView>
  </sheetViews>
  <sheetFormatPr defaultColWidth="9" defaultRowHeight="15"/>
  <cols>
    <col min="1" max="1" width="3.69921875" style="2" customWidth="1"/>
    <col min="2" max="2" width="15.09765625" style="49" customWidth="1"/>
    <col min="3" max="3" width="15.69921875" style="3" customWidth="1"/>
    <col min="4" max="4" width="5.6992187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52" customFormat="1" ht="30.75" customHeight="1">
      <c r="A2" s="129" t="s">
        <v>319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7" s="53" customFormat="1" ht="19.5" customHeight="1">
      <c r="A3" s="117" t="s">
        <v>4</v>
      </c>
      <c r="B3" s="118" t="s">
        <v>5</v>
      </c>
      <c r="C3" s="119" t="s">
        <v>15</v>
      </c>
      <c r="D3" s="120" t="s">
        <v>6</v>
      </c>
      <c r="E3" s="121" t="s">
        <v>43</v>
      </c>
      <c r="F3" s="122"/>
      <c r="G3" s="122"/>
      <c r="H3" s="123"/>
      <c r="I3" s="124" t="s">
        <v>0</v>
      </c>
      <c r="J3" s="125"/>
      <c r="K3" s="124" t="s">
        <v>1</v>
      </c>
      <c r="L3" s="133"/>
      <c r="M3" s="124" t="s">
        <v>45</v>
      </c>
      <c r="N3" s="125"/>
      <c r="O3" s="124" t="s">
        <v>2</v>
      </c>
      <c r="P3" s="133"/>
      <c r="Q3" s="133"/>
      <c r="R3" s="133"/>
      <c r="S3" s="133"/>
      <c r="T3" s="125"/>
      <c r="U3" s="57" t="s">
        <v>41</v>
      </c>
      <c r="V3" s="57" t="s">
        <v>44</v>
      </c>
      <c r="W3" s="131" t="s">
        <v>14</v>
      </c>
      <c r="X3" s="132"/>
      <c r="Y3" s="132"/>
      <c r="Z3" s="132"/>
      <c r="AA3" s="118" t="s">
        <v>7</v>
      </c>
    </row>
    <row r="4" spans="1:27" s="62" customFormat="1" ht="78" customHeight="1">
      <c r="A4" s="117"/>
      <c r="B4" s="118"/>
      <c r="C4" s="119"/>
      <c r="D4" s="120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95" t="s">
        <v>53</v>
      </c>
      <c r="Q4" s="95" t="s">
        <v>54</v>
      </c>
      <c r="R4" s="79" t="s">
        <v>50</v>
      </c>
      <c r="S4" s="79" t="s">
        <v>51</v>
      </c>
      <c r="T4" s="79" t="s">
        <v>52</v>
      </c>
      <c r="U4" s="79" t="s">
        <v>49</v>
      </c>
      <c r="V4" s="79">
        <v>-10</v>
      </c>
      <c r="W4" s="79" t="s">
        <v>8</v>
      </c>
      <c r="X4" s="79" t="s">
        <v>39</v>
      </c>
      <c r="Y4" s="79" t="s">
        <v>9</v>
      </c>
      <c r="Z4" s="79" t="s">
        <v>39</v>
      </c>
      <c r="AA4" s="118"/>
    </row>
    <row r="5" spans="1:33" s="56" customFormat="1" ht="18" customHeight="1">
      <c r="A5" s="87">
        <v>1</v>
      </c>
      <c r="B5" s="88" t="s">
        <v>320</v>
      </c>
      <c r="C5" s="89" t="s">
        <v>321</v>
      </c>
      <c r="D5" s="89" t="s">
        <v>322</v>
      </c>
      <c r="E5" s="90">
        <v>6</v>
      </c>
      <c r="F5" s="90">
        <f>E5</f>
        <v>6</v>
      </c>
      <c r="G5" s="54" t="str">
        <f>VLOOKUP(B5,'[2]Sheet1'!$D$24:$U$54,18,0)</f>
        <v>14</v>
      </c>
      <c r="H5" s="54">
        <f>F5+G5</f>
        <v>20</v>
      </c>
      <c r="I5" s="54">
        <v>25</v>
      </c>
      <c r="J5" s="54">
        <f>I5</f>
        <v>25</v>
      </c>
      <c r="K5" s="91">
        <v>14</v>
      </c>
      <c r="L5" s="91">
        <v>20</v>
      </c>
      <c r="M5" s="54">
        <v>19</v>
      </c>
      <c r="N5" s="54">
        <v>17</v>
      </c>
      <c r="O5" s="54">
        <v>7</v>
      </c>
      <c r="P5" s="54"/>
      <c r="Q5" s="54"/>
      <c r="R5" s="54">
        <v>7</v>
      </c>
      <c r="S5" s="54"/>
      <c r="T5" s="54"/>
      <c r="U5" s="54"/>
      <c r="V5" s="54"/>
      <c r="W5" s="54">
        <f>E5+I5+K5+M5+O5</f>
        <v>71</v>
      </c>
      <c r="X5" s="92" t="str">
        <f>IF(W5&lt;35,"Kém",IF(W5&lt;50,"Yếu",IF(W5&lt;65,"TB",IF(W5&lt;80,"Khá",IF(W5&lt;90,"Tốt","XS")))))</f>
        <v>Khá</v>
      </c>
      <c r="Y5" s="93">
        <f>ROUND((H5+J5+L5+N5+R5+S5+T5+U5+V5),0)</f>
        <v>89</v>
      </c>
      <c r="Z5" s="92" t="str">
        <f>IF(Y5&lt;35,"Kém",IF(Y5&lt;50,"Yếu",IF(Y5&lt;65,"TB",IF(Y5&lt;80,"Khá",IF(Y5&lt;90,"Tốt","XS")))))</f>
        <v>Tốt</v>
      </c>
      <c r="AA5" s="55" t="s">
        <v>63</v>
      </c>
      <c r="AD5" s="114"/>
      <c r="AE5" s="114"/>
      <c r="AF5" s="114"/>
      <c r="AG5" s="114"/>
    </row>
    <row r="6" spans="1:30" s="56" customFormat="1" ht="18" customHeight="1">
      <c r="A6" s="87">
        <v>2</v>
      </c>
      <c r="B6" s="87" t="s">
        <v>323</v>
      </c>
      <c r="C6" s="89" t="s">
        <v>324</v>
      </c>
      <c r="D6" s="89" t="s">
        <v>325</v>
      </c>
      <c r="E6" s="90">
        <v>3</v>
      </c>
      <c r="F6" s="90">
        <f aca="true" t="shared" si="0" ref="F6:F35">E6</f>
        <v>3</v>
      </c>
      <c r="G6" s="54" t="str">
        <f>VLOOKUP(B6,'[2]Sheet1'!$D$24:$U$54,18,0)</f>
        <v>8</v>
      </c>
      <c r="H6" s="54">
        <f aca="true" t="shared" si="1" ref="H6:H35">F6+G6</f>
        <v>11</v>
      </c>
      <c r="I6" s="54">
        <v>25</v>
      </c>
      <c r="J6" s="54">
        <f aca="true" t="shared" si="2" ref="J6:J35">I6</f>
        <v>25</v>
      </c>
      <c r="K6" s="91">
        <v>11</v>
      </c>
      <c r="L6" s="91">
        <v>10</v>
      </c>
      <c r="M6" s="54">
        <v>17</v>
      </c>
      <c r="N6" s="54">
        <v>17</v>
      </c>
      <c r="O6" s="54"/>
      <c r="P6" s="54"/>
      <c r="Q6" s="54"/>
      <c r="R6" s="54"/>
      <c r="S6" s="54"/>
      <c r="T6" s="54"/>
      <c r="U6" s="54"/>
      <c r="V6" s="54"/>
      <c r="W6" s="54">
        <f>E6+I6+K6+M6+O6</f>
        <v>56</v>
      </c>
      <c r="X6" s="92" t="str">
        <f>IF(W6&lt;35,"Kém",IF(W6&lt;50,"Yếu",IF(W6&lt;65,"TB",IF(W6&lt;80,"Khá",IF(W6&lt;90,"Tốt","XS")))))</f>
        <v>TB</v>
      </c>
      <c r="Y6" s="93">
        <f>ROUND((H6+J6+L6+N6+R6+S6+T6+U6+V6),0)</f>
        <v>63</v>
      </c>
      <c r="Z6" s="92" t="str">
        <f>IF(Y6&lt;35,"Kém",IF(Y6&lt;50,"Yếu",IF(Y6&lt;65,"TB",IF(Y6&lt;80,"Khá",IF(Y6&lt;90,"Tốt","XS")))))</f>
        <v>TB</v>
      </c>
      <c r="AA6" s="55"/>
      <c r="AB6" s="97"/>
      <c r="AC6" s="97"/>
      <c r="AD6" s="97"/>
    </row>
    <row r="7" spans="1:30" s="56" customFormat="1" ht="18" customHeight="1">
      <c r="A7" s="87">
        <v>3</v>
      </c>
      <c r="B7" s="87" t="s">
        <v>326</v>
      </c>
      <c r="C7" s="89" t="s">
        <v>327</v>
      </c>
      <c r="D7" s="89" t="s">
        <v>236</v>
      </c>
      <c r="E7" s="90">
        <v>3</v>
      </c>
      <c r="F7" s="90">
        <f t="shared" si="0"/>
        <v>3</v>
      </c>
      <c r="G7" s="54" t="str">
        <f>VLOOKUP(B7,'[2]Sheet1'!$D$24:$U$54,18,0)</f>
        <v>8</v>
      </c>
      <c r="H7" s="54">
        <f t="shared" si="1"/>
        <v>11</v>
      </c>
      <c r="I7" s="54">
        <v>25</v>
      </c>
      <c r="J7" s="54">
        <f t="shared" si="2"/>
        <v>25</v>
      </c>
      <c r="K7" s="91">
        <v>4</v>
      </c>
      <c r="L7" s="91">
        <v>6</v>
      </c>
      <c r="M7" s="54">
        <v>17</v>
      </c>
      <c r="N7" s="54">
        <v>15</v>
      </c>
      <c r="O7" s="54">
        <v>7</v>
      </c>
      <c r="P7" s="54"/>
      <c r="Q7" s="54"/>
      <c r="R7" s="54">
        <v>7</v>
      </c>
      <c r="S7" s="54"/>
      <c r="T7" s="54"/>
      <c r="U7" s="54"/>
      <c r="V7" s="54"/>
      <c r="W7" s="54">
        <f aca="true" t="shared" si="3" ref="W7:W35">E7+I7+K7+M7+O7</f>
        <v>56</v>
      </c>
      <c r="X7" s="92" t="str">
        <f aca="true" t="shared" si="4" ref="X7:X35">IF(W7&lt;35,"Kém",IF(W7&lt;50,"Yếu",IF(W7&lt;65,"TB",IF(W7&lt;80,"Khá",IF(W7&lt;90,"Tốt","XS")))))</f>
        <v>TB</v>
      </c>
      <c r="Y7" s="93">
        <f aca="true" t="shared" si="5" ref="Y7:Y35">ROUND((H7+J7+L7+N7+R7+S7+T7+U7+V7),0)</f>
        <v>64</v>
      </c>
      <c r="Z7" s="92" t="str">
        <f aca="true" t="shared" si="6" ref="Z7:Z35">IF(Y7&lt;35,"Kém",IF(Y7&lt;50,"Yếu",IF(Y7&lt;65,"TB",IF(Y7&lt;80,"Khá",IF(Y7&lt;90,"Tốt","XS")))))</f>
        <v>TB</v>
      </c>
      <c r="AA7" s="55" t="s">
        <v>388</v>
      </c>
      <c r="AB7" s="98"/>
      <c r="AC7" s="98"/>
      <c r="AD7" s="98"/>
    </row>
    <row r="8" spans="1:30" s="56" customFormat="1" ht="18" customHeight="1">
      <c r="A8" s="87">
        <v>4</v>
      </c>
      <c r="B8" s="87" t="s">
        <v>328</v>
      </c>
      <c r="C8" s="89" t="s">
        <v>329</v>
      </c>
      <c r="D8" s="89" t="s">
        <v>330</v>
      </c>
      <c r="E8" s="90">
        <v>6</v>
      </c>
      <c r="F8" s="90">
        <f t="shared" si="0"/>
        <v>6</v>
      </c>
      <c r="G8" s="54" t="str">
        <f>VLOOKUP(B8,'[2]Sheet1'!$D$24:$U$54,18,0)</f>
        <v>8</v>
      </c>
      <c r="H8" s="54">
        <f t="shared" si="1"/>
        <v>14</v>
      </c>
      <c r="I8" s="54">
        <v>25</v>
      </c>
      <c r="J8" s="54">
        <f t="shared" si="2"/>
        <v>25</v>
      </c>
      <c r="K8" s="91">
        <v>17</v>
      </c>
      <c r="L8" s="91">
        <v>12</v>
      </c>
      <c r="M8" s="54">
        <v>19</v>
      </c>
      <c r="N8" s="54">
        <v>15</v>
      </c>
      <c r="O8" s="54"/>
      <c r="P8" s="54"/>
      <c r="Q8" s="54"/>
      <c r="R8" s="54"/>
      <c r="S8" s="54"/>
      <c r="T8" s="54"/>
      <c r="U8" s="54"/>
      <c r="V8" s="54"/>
      <c r="W8" s="54">
        <f t="shared" si="3"/>
        <v>67</v>
      </c>
      <c r="X8" s="92" t="str">
        <f t="shared" si="4"/>
        <v>Khá</v>
      </c>
      <c r="Y8" s="93">
        <f t="shared" si="5"/>
        <v>66</v>
      </c>
      <c r="Z8" s="92" t="str">
        <f t="shared" si="6"/>
        <v>Khá</v>
      </c>
      <c r="AA8" s="55"/>
      <c r="AB8" s="98"/>
      <c r="AC8" s="98"/>
      <c r="AD8" s="98"/>
    </row>
    <row r="9" spans="1:30" s="56" customFormat="1" ht="18" customHeight="1">
      <c r="A9" s="87">
        <v>5</v>
      </c>
      <c r="B9" s="87" t="s">
        <v>331</v>
      </c>
      <c r="C9" s="89" t="s">
        <v>332</v>
      </c>
      <c r="D9" s="89" t="s">
        <v>333</v>
      </c>
      <c r="E9" s="90">
        <v>3</v>
      </c>
      <c r="F9" s="90">
        <f t="shared" si="0"/>
        <v>3</v>
      </c>
      <c r="G9" s="54" t="str">
        <f>VLOOKUP(B9,'[2]Sheet1'!$D$24:$U$54,18,0)</f>
        <v>10</v>
      </c>
      <c r="H9" s="54">
        <f t="shared" si="1"/>
        <v>13</v>
      </c>
      <c r="I9" s="54">
        <v>25</v>
      </c>
      <c r="J9" s="54">
        <f t="shared" si="2"/>
        <v>25</v>
      </c>
      <c r="K9" s="91">
        <v>9</v>
      </c>
      <c r="L9" s="91">
        <v>19</v>
      </c>
      <c r="M9" s="54">
        <v>19</v>
      </c>
      <c r="N9" s="54">
        <v>15</v>
      </c>
      <c r="O9" s="54"/>
      <c r="P9" s="54"/>
      <c r="Q9" s="54"/>
      <c r="R9" s="54"/>
      <c r="S9" s="54"/>
      <c r="T9" s="54"/>
      <c r="U9" s="54"/>
      <c r="V9" s="54"/>
      <c r="W9" s="54">
        <f t="shared" si="3"/>
        <v>56</v>
      </c>
      <c r="X9" s="92" t="str">
        <f t="shared" si="4"/>
        <v>TB</v>
      </c>
      <c r="Y9" s="93">
        <f t="shared" si="5"/>
        <v>72</v>
      </c>
      <c r="Z9" s="92" t="str">
        <f t="shared" si="6"/>
        <v>Khá</v>
      </c>
      <c r="AA9" s="55"/>
      <c r="AB9" s="98"/>
      <c r="AC9" s="98"/>
      <c r="AD9" s="98"/>
    </row>
    <row r="10" spans="1:30" s="56" customFormat="1" ht="18" customHeight="1">
      <c r="A10" s="87">
        <v>6</v>
      </c>
      <c r="B10" s="87" t="s">
        <v>334</v>
      </c>
      <c r="C10" s="89" t="s">
        <v>335</v>
      </c>
      <c r="D10" s="89" t="s">
        <v>336</v>
      </c>
      <c r="E10" s="90">
        <v>6</v>
      </c>
      <c r="F10" s="90">
        <f t="shared" si="0"/>
        <v>6</v>
      </c>
      <c r="G10" s="54" t="str">
        <f>VLOOKUP(B10,'[2]Sheet1'!$D$24:$U$54,18,0)</f>
        <v>10</v>
      </c>
      <c r="H10" s="54">
        <f t="shared" si="1"/>
        <v>16</v>
      </c>
      <c r="I10" s="54">
        <v>25</v>
      </c>
      <c r="J10" s="54">
        <f t="shared" si="2"/>
        <v>25</v>
      </c>
      <c r="K10" s="91">
        <v>14</v>
      </c>
      <c r="L10" s="91">
        <v>17</v>
      </c>
      <c r="M10" s="54">
        <v>19</v>
      </c>
      <c r="N10" s="54">
        <v>15</v>
      </c>
      <c r="O10" s="54"/>
      <c r="P10" s="54"/>
      <c r="Q10" s="54"/>
      <c r="R10" s="54"/>
      <c r="S10" s="54"/>
      <c r="T10" s="54"/>
      <c r="U10" s="54"/>
      <c r="V10" s="54"/>
      <c r="W10" s="54">
        <f t="shared" si="3"/>
        <v>64</v>
      </c>
      <c r="X10" s="92" t="str">
        <f t="shared" si="4"/>
        <v>TB</v>
      </c>
      <c r="Y10" s="93">
        <f t="shared" si="5"/>
        <v>73</v>
      </c>
      <c r="Z10" s="92" t="str">
        <f t="shared" si="6"/>
        <v>Khá</v>
      </c>
      <c r="AA10" s="55"/>
      <c r="AB10" s="98"/>
      <c r="AC10" s="98"/>
      <c r="AD10" s="98"/>
    </row>
    <row r="11" spans="1:30" s="56" customFormat="1" ht="18" customHeight="1">
      <c r="A11" s="87">
        <v>7</v>
      </c>
      <c r="B11" s="87" t="s">
        <v>337</v>
      </c>
      <c r="C11" s="89" t="s">
        <v>338</v>
      </c>
      <c r="D11" s="89" t="s">
        <v>56</v>
      </c>
      <c r="E11" s="90">
        <v>6</v>
      </c>
      <c r="F11" s="90">
        <f t="shared" si="0"/>
        <v>6</v>
      </c>
      <c r="G11" s="54" t="str">
        <f>VLOOKUP(B11,'[2]Sheet1'!$D$24:$U$54,18,0)</f>
        <v>14</v>
      </c>
      <c r="H11" s="54">
        <f t="shared" si="1"/>
        <v>20</v>
      </c>
      <c r="I11" s="54">
        <v>25</v>
      </c>
      <c r="J11" s="54">
        <f t="shared" si="2"/>
        <v>25</v>
      </c>
      <c r="K11" s="91">
        <v>15</v>
      </c>
      <c r="L11" s="91">
        <v>20</v>
      </c>
      <c r="M11" s="54">
        <v>21</v>
      </c>
      <c r="N11" s="54">
        <v>20</v>
      </c>
      <c r="O11" s="54">
        <v>7</v>
      </c>
      <c r="P11" s="54"/>
      <c r="Q11" s="54"/>
      <c r="R11" s="54">
        <v>7</v>
      </c>
      <c r="S11" s="54"/>
      <c r="T11" s="54"/>
      <c r="U11" s="54"/>
      <c r="V11" s="54"/>
      <c r="W11" s="54">
        <f t="shared" si="3"/>
        <v>74</v>
      </c>
      <c r="X11" s="92" t="str">
        <f t="shared" si="4"/>
        <v>Khá</v>
      </c>
      <c r="Y11" s="93">
        <f t="shared" si="5"/>
        <v>92</v>
      </c>
      <c r="Z11" s="92" t="str">
        <f t="shared" si="6"/>
        <v>XS</v>
      </c>
      <c r="AA11" s="55" t="s">
        <v>389</v>
      </c>
      <c r="AB11" s="98"/>
      <c r="AC11" s="98"/>
      <c r="AD11" s="98"/>
    </row>
    <row r="12" spans="1:30" s="56" customFormat="1" ht="18" customHeight="1">
      <c r="A12" s="87">
        <v>8</v>
      </c>
      <c r="B12" s="87" t="s">
        <v>339</v>
      </c>
      <c r="C12" s="89" t="s">
        <v>235</v>
      </c>
      <c r="D12" s="89" t="s">
        <v>245</v>
      </c>
      <c r="E12" s="90">
        <v>3</v>
      </c>
      <c r="F12" s="90">
        <f t="shared" si="0"/>
        <v>3</v>
      </c>
      <c r="G12" s="54" t="str">
        <f>VLOOKUP(B12,'[2]Sheet1'!$D$24:$U$54,18,0)</f>
        <v>0</v>
      </c>
      <c r="H12" s="54">
        <f t="shared" si="1"/>
        <v>3</v>
      </c>
      <c r="I12" s="54">
        <v>25</v>
      </c>
      <c r="J12" s="54">
        <f t="shared" si="2"/>
        <v>25</v>
      </c>
      <c r="K12" s="91">
        <v>10</v>
      </c>
      <c r="L12" s="91">
        <v>15</v>
      </c>
      <c r="M12" s="54">
        <v>19</v>
      </c>
      <c r="N12" s="54">
        <v>17</v>
      </c>
      <c r="O12" s="54"/>
      <c r="P12" s="54"/>
      <c r="Q12" s="54"/>
      <c r="R12" s="54">
        <v>5</v>
      </c>
      <c r="S12" s="54"/>
      <c r="T12" s="54"/>
      <c r="U12" s="54">
        <v>5</v>
      </c>
      <c r="V12" s="54"/>
      <c r="W12" s="54">
        <f t="shared" si="3"/>
        <v>57</v>
      </c>
      <c r="X12" s="92" t="str">
        <f t="shared" si="4"/>
        <v>TB</v>
      </c>
      <c r="Y12" s="93">
        <f t="shared" si="5"/>
        <v>70</v>
      </c>
      <c r="Z12" s="92" t="str">
        <f t="shared" si="6"/>
        <v>Khá</v>
      </c>
      <c r="AA12" s="55" t="s">
        <v>64</v>
      </c>
      <c r="AB12" s="98"/>
      <c r="AC12" s="98"/>
      <c r="AD12" s="98"/>
    </row>
    <row r="13" spans="1:30" s="56" customFormat="1" ht="18" customHeight="1">
      <c r="A13" s="87">
        <v>9</v>
      </c>
      <c r="B13" s="87" t="s">
        <v>340</v>
      </c>
      <c r="C13" s="89" t="s">
        <v>341</v>
      </c>
      <c r="D13" s="89" t="s">
        <v>245</v>
      </c>
      <c r="E13" s="90">
        <v>6</v>
      </c>
      <c r="F13" s="90">
        <f t="shared" si="0"/>
        <v>6</v>
      </c>
      <c r="G13" s="54" t="str">
        <f>VLOOKUP(B13,'[2]Sheet1'!$D$24:$U$54,18,0)</f>
        <v>10</v>
      </c>
      <c r="H13" s="54">
        <f t="shared" si="1"/>
        <v>16</v>
      </c>
      <c r="I13" s="54">
        <v>25</v>
      </c>
      <c r="J13" s="54">
        <f t="shared" si="2"/>
        <v>25</v>
      </c>
      <c r="K13" s="91">
        <v>18</v>
      </c>
      <c r="L13" s="91">
        <v>20</v>
      </c>
      <c r="M13" s="54">
        <v>25</v>
      </c>
      <c r="N13" s="54">
        <v>22</v>
      </c>
      <c r="O13" s="54">
        <v>10</v>
      </c>
      <c r="P13" s="54"/>
      <c r="Q13" s="54"/>
      <c r="R13" s="54">
        <v>10</v>
      </c>
      <c r="S13" s="54"/>
      <c r="T13" s="54"/>
      <c r="U13" s="54">
        <v>5</v>
      </c>
      <c r="V13" s="54"/>
      <c r="W13" s="54">
        <f t="shared" si="3"/>
        <v>84</v>
      </c>
      <c r="X13" s="92" t="str">
        <f t="shared" si="4"/>
        <v>Tốt</v>
      </c>
      <c r="Y13" s="93">
        <f t="shared" si="5"/>
        <v>98</v>
      </c>
      <c r="Z13" s="92" t="str">
        <f t="shared" si="6"/>
        <v>XS</v>
      </c>
      <c r="AA13" s="55" t="s">
        <v>65</v>
      </c>
      <c r="AB13" s="98"/>
      <c r="AC13" s="98"/>
      <c r="AD13" s="98"/>
    </row>
    <row r="14" spans="1:30" s="56" customFormat="1" ht="18" customHeight="1">
      <c r="A14" s="87">
        <v>10</v>
      </c>
      <c r="B14" s="87" t="s">
        <v>342</v>
      </c>
      <c r="C14" s="89" t="s">
        <v>343</v>
      </c>
      <c r="D14" s="89" t="s">
        <v>344</v>
      </c>
      <c r="E14" s="90">
        <v>3</v>
      </c>
      <c r="F14" s="90">
        <f t="shared" si="0"/>
        <v>3</v>
      </c>
      <c r="G14" s="54" t="str">
        <f>VLOOKUP(B14,'[2]Sheet1'!$D$24:$U$54,18,0)</f>
        <v>8</v>
      </c>
      <c r="H14" s="54">
        <f t="shared" si="1"/>
        <v>11</v>
      </c>
      <c r="I14" s="54">
        <v>25</v>
      </c>
      <c r="J14" s="54">
        <f t="shared" si="2"/>
        <v>25</v>
      </c>
      <c r="K14" s="91">
        <v>11</v>
      </c>
      <c r="L14" s="91">
        <v>18</v>
      </c>
      <c r="M14" s="54">
        <v>19</v>
      </c>
      <c r="N14" s="54">
        <v>15</v>
      </c>
      <c r="O14" s="54"/>
      <c r="P14" s="54"/>
      <c r="Q14" s="54"/>
      <c r="R14" s="54"/>
      <c r="S14" s="54"/>
      <c r="T14" s="54"/>
      <c r="U14" s="54"/>
      <c r="V14" s="54"/>
      <c r="W14" s="54">
        <f t="shared" si="3"/>
        <v>58</v>
      </c>
      <c r="X14" s="92" t="str">
        <f t="shared" si="4"/>
        <v>TB</v>
      </c>
      <c r="Y14" s="93">
        <f t="shared" si="5"/>
        <v>69</v>
      </c>
      <c r="Z14" s="92" t="str">
        <f t="shared" si="6"/>
        <v>Khá</v>
      </c>
      <c r="AA14" s="55"/>
      <c r="AB14" s="98"/>
      <c r="AC14" s="98"/>
      <c r="AD14" s="98"/>
    </row>
    <row r="15" spans="1:30" s="56" customFormat="1" ht="18" customHeight="1">
      <c r="A15" s="87">
        <v>11</v>
      </c>
      <c r="B15" s="87" t="s">
        <v>345</v>
      </c>
      <c r="C15" s="89" t="s">
        <v>341</v>
      </c>
      <c r="D15" s="89" t="s">
        <v>253</v>
      </c>
      <c r="E15" s="90">
        <v>3</v>
      </c>
      <c r="F15" s="90">
        <f t="shared" si="0"/>
        <v>3</v>
      </c>
      <c r="G15" s="54" t="str">
        <f>VLOOKUP(B15,'[2]Sheet1'!$D$24:$U$54,18,0)</f>
        <v>8</v>
      </c>
      <c r="H15" s="54">
        <f t="shared" si="1"/>
        <v>11</v>
      </c>
      <c r="I15" s="54">
        <v>25</v>
      </c>
      <c r="J15" s="54">
        <f t="shared" si="2"/>
        <v>25</v>
      </c>
      <c r="K15" s="91">
        <v>6</v>
      </c>
      <c r="L15" s="91">
        <v>9</v>
      </c>
      <c r="M15" s="54">
        <v>19</v>
      </c>
      <c r="N15" s="54">
        <v>17</v>
      </c>
      <c r="O15" s="54"/>
      <c r="P15" s="54"/>
      <c r="Q15" s="54"/>
      <c r="R15" s="54"/>
      <c r="S15" s="54"/>
      <c r="T15" s="54"/>
      <c r="U15" s="54">
        <v>5</v>
      </c>
      <c r="V15" s="54"/>
      <c r="W15" s="54">
        <f t="shared" si="3"/>
        <v>53</v>
      </c>
      <c r="X15" s="92" t="str">
        <f t="shared" si="4"/>
        <v>TB</v>
      </c>
      <c r="Y15" s="93">
        <f t="shared" si="5"/>
        <v>67</v>
      </c>
      <c r="Z15" s="92" t="str">
        <f t="shared" si="6"/>
        <v>Khá</v>
      </c>
      <c r="AA15" s="55"/>
      <c r="AB15" s="98"/>
      <c r="AC15" s="98"/>
      <c r="AD15" s="98"/>
    </row>
    <row r="16" spans="1:30" s="56" customFormat="1" ht="18" customHeight="1">
      <c r="A16" s="87">
        <v>12</v>
      </c>
      <c r="B16" s="87" t="s">
        <v>346</v>
      </c>
      <c r="C16" s="89" t="s">
        <v>341</v>
      </c>
      <c r="D16" s="89" t="s">
        <v>256</v>
      </c>
      <c r="E16" s="90">
        <v>3</v>
      </c>
      <c r="F16" s="90">
        <f t="shared" si="0"/>
        <v>3</v>
      </c>
      <c r="G16" s="54" t="str">
        <f>VLOOKUP(B16,'[2]Sheet1'!$D$24:$U$54,18,0)</f>
        <v>8</v>
      </c>
      <c r="H16" s="54">
        <f t="shared" si="1"/>
        <v>11</v>
      </c>
      <c r="I16" s="54">
        <v>25</v>
      </c>
      <c r="J16" s="54">
        <f t="shared" si="2"/>
        <v>25</v>
      </c>
      <c r="K16" s="91">
        <v>10</v>
      </c>
      <c r="L16" s="91">
        <v>12</v>
      </c>
      <c r="M16" s="54">
        <v>17</v>
      </c>
      <c r="N16" s="54">
        <v>15</v>
      </c>
      <c r="O16" s="54"/>
      <c r="P16" s="54"/>
      <c r="Q16" s="54"/>
      <c r="R16" s="54"/>
      <c r="S16" s="54"/>
      <c r="T16" s="54"/>
      <c r="U16" s="54"/>
      <c r="V16" s="54"/>
      <c r="W16" s="54">
        <f t="shared" si="3"/>
        <v>55</v>
      </c>
      <c r="X16" s="92" t="str">
        <f t="shared" si="4"/>
        <v>TB</v>
      </c>
      <c r="Y16" s="93">
        <f t="shared" si="5"/>
        <v>63</v>
      </c>
      <c r="Z16" s="92" t="str">
        <f t="shared" si="6"/>
        <v>TB</v>
      </c>
      <c r="AA16" s="55"/>
      <c r="AB16" s="98"/>
      <c r="AC16" s="98"/>
      <c r="AD16" s="98"/>
    </row>
    <row r="17" spans="1:30" s="56" customFormat="1" ht="18" customHeight="1">
      <c r="A17" s="87">
        <v>13</v>
      </c>
      <c r="B17" s="87" t="s">
        <v>347</v>
      </c>
      <c r="C17" s="89" t="s">
        <v>57</v>
      </c>
      <c r="D17" s="89" t="s">
        <v>348</v>
      </c>
      <c r="E17" s="90">
        <v>3</v>
      </c>
      <c r="F17" s="90">
        <f t="shared" si="0"/>
        <v>3</v>
      </c>
      <c r="G17" s="54" t="str">
        <f>VLOOKUP(B17,'[2]Sheet1'!$D$24:$U$54,18,0)</f>
        <v>0</v>
      </c>
      <c r="H17" s="54">
        <f t="shared" si="1"/>
        <v>3</v>
      </c>
      <c r="I17" s="54">
        <v>25</v>
      </c>
      <c r="J17" s="54">
        <f t="shared" si="2"/>
        <v>25</v>
      </c>
      <c r="K17" s="91">
        <v>8</v>
      </c>
      <c r="L17" s="91">
        <f>K17</f>
        <v>8</v>
      </c>
      <c r="M17" s="54">
        <v>17</v>
      </c>
      <c r="N17" s="54">
        <v>17</v>
      </c>
      <c r="O17" s="54"/>
      <c r="P17" s="54"/>
      <c r="Q17" s="54"/>
      <c r="R17" s="54"/>
      <c r="S17" s="54"/>
      <c r="T17" s="54"/>
      <c r="U17" s="54"/>
      <c r="V17" s="54"/>
      <c r="W17" s="54">
        <f t="shared" si="3"/>
        <v>53</v>
      </c>
      <c r="X17" s="92" t="str">
        <f t="shared" si="4"/>
        <v>TB</v>
      </c>
      <c r="Y17" s="93">
        <f t="shared" si="5"/>
        <v>53</v>
      </c>
      <c r="Z17" s="92" t="str">
        <f t="shared" si="6"/>
        <v>TB</v>
      </c>
      <c r="AA17" s="55"/>
      <c r="AB17" s="98"/>
      <c r="AC17" s="98"/>
      <c r="AD17" s="98"/>
    </row>
    <row r="18" spans="1:30" s="56" customFormat="1" ht="18" customHeight="1">
      <c r="A18" s="87">
        <v>14</v>
      </c>
      <c r="B18" s="87" t="s">
        <v>349</v>
      </c>
      <c r="C18" s="89" t="s">
        <v>350</v>
      </c>
      <c r="D18" s="89" t="s">
        <v>351</v>
      </c>
      <c r="E18" s="90">
        <v>3</v>
      </c>
      <c r="F18" s="90">
        <f t="shared" si="0"/>
        <v>3</v>
      </c>
      <c r="G18" s="54" t="str">
        <f>VLOOKUP(B18,'[2]Sheet1'!$D$24:$U$54,18,0)</f>
        <v>0</v>
      </c>
      <c r="H18" s="54">
        <f t="shared" si="1"/>
        <v>3</v>
      </c>
      <c r="I18" s="54">
        <v>25</v>
      </c>
      <c r="J18" s="54">
        <f t="shared" si="2"/>
        <v>25</v>
      </c>
      <c r="K18" s="91">
        <v>9</v>
      </c>
      <c r="L18" s="91">
        <v>12</v>
      </c>
      <c r="M18" s="54">
        <v>19</v>
      </c>
      <c r="N18" s="54">
        <v>15</v>
      </c>
      <c r="O18" s="54"/>
      <c r="P18" s="54"/>
      <c r="Q18" s="54"/>
      <c r="R18" s="54"/>
      <c r="S18" s="54"/>
      <c r="T18" s="54"/>
      <c r="U18" s="54"/>
      <c r="V18" s="54"/>
      <c r="W18" s="54">
        <f t="shared" si="3"/>
        <v>56</v>
      </c>
      <c r="X18" s="92" t="str">
        <f t="shared" si="4"/>
        <v>TB</v>
      </c>
      <c r="Y18" s="93">
        <f t="shared" si="5"/>
        <v>55</v>
      </c>
      <c r="Z18" s="92" t="str">
        <f t="shared" si="6"/>
        <v>TB</v>
      </c>
      <c r="AA18" s="55"/>
      <c r="AB18" s="98"/>
      <c r="AC18" s="98"/>
      <c r="AD18" s="98"/>
    </row>
    <row r="19" spans="1:30" s="56" customFormat="1" ht="18" customHeight="1">
      <c r="A19" s="87">
        <v>15</v>
      </c>
      <c r="B19" s="87" t="s">
        <v>352</v>
      </c>
      <c r="C19" s="89" t="s">
        <v>353</v>
      </c>
      <c r="D19" s="89" t="s">
        <v>354</v>
      </c>
      <c r="E19" s="90">
        <v>3</v>
      </c>
      <c r="F19" s="90">
        <f t="shared" si="0"/>
        <v>3</v>
      </c>
      <c r="G19" s="54" t="str">
        <f>VLOOKUP(B19,'[2]Sheet1'!$D$24:$U$54,18,0)</f>
        <v>0</v>
      </c>
      <c r="H19" s="54">
        <f t="shared" si="1"/>
        <v>3</v>
      </c>
      <c r="I19" s="54">
        <v>25</v>
      </c>
      <c r="J19" s="54">
        <f t="shared" si="2"/>
        <v>25</v>
      </c>
      <c r="K19" s="91">
        <v>3</v>
      </c>
      <c r="L19" s="91">
        <f>K19</f>
        <v>3</v>
      </c>
      <c r="M19" s="54">
        <v>19</v>
      </c>
      <c r="N19" s="54">
        <v>15</v>
      </c>
      <c r="O19" s="54"/>
      <c r="P19" s="54"/>
      <c r="Q19" s="54"/>
      <c r="R19" s="54"/>
      <c r="S19" s="54"/>
      <c r="T19" s="54"/>
      <c r="U19" s="54"/>
      <c r="V19" s="54">
        <v>-10</v>
      </c>
      <c r="W19" s="54">
        <f t="shared" si="3"/>
        <v>50</v>
      </c>
      <c r="X19" s="92" t="str">
        <f t="shared" si="4"/>
        <v>TB</v>
      </c>
      <c r="Y19" s="93">
        <f t="shared" si="5"/>
        <v>36</v>
      </c>
      <c r="Z19" s="92" t="str">
        <f t="shared" si="6"/>
        <v>Yếu</v>
      </c>
      <c r="AA19" s="55"/>
      <c r="AB19" s="98"/>
      <c r="AC19" s="98"/>
      <c r="AD19" s="98"/>
    </row>
    <row r="20" spans="1:30" s="56" customFormat="1" ht="18" customHeight="1">
      <c r="A20" s="87">
        <v>16</v>
      </c>
      <c r="B20" s="87" t="s">
        <v>355</v>
      </c>
      <c r="C20" s="89" t="s">
        <v>58</v>
      </c>
      <c r="D20" s="89" t="s">
        <v>354</v>
      </c>
      <c r="E20" s="90">
        <v>3</v>
      </c>
      <c r="F20" s="90">
        <f t="shared" si="0"/>
        <v>3</v>
      </c>
      <c r="G20" s="54" t="str">
        <f>VLOOKUP(B20,'[2]Sheet1'!$D$24:$U$54,18,0)</f>
        <v>8</v>
      </c>
      <c r="H20" s="54">
        <f t="shared" si="1"/>
        <v>11</v>
      </c>
      <c r="I20" s="54">
        <v>25</v>
      </c>
      <c r="J20" s="54">
        <f t="shared" si="2"/>
        <v>25</v>
      </c>
      <c r="K20" s="91">
        <v>9</v>
      </c>
      <c r="L20" s="91">
        <v>11</v>
      </c>
      <c r="M20" s="54">
        <v>15</v>
      </c>
      <c r="N20" s="54">
        <v>17</v>
      </c>
      <c r="O20" s="54"/>
      <c r="P20" s="54"/>
      <c r="Q20" s="54"/>
      <c r="R20" s="54"/>
      <c r="S20" s="54"/>
      <c r="T20" s="54"/>
      <c r="U20" s="54"/>
      <c r="V20" s="54"/>
      <c r="W20" s="54">
        <f t="shared" si="3"/>
        <v>52</v>
      </c>
      <c r="X20" s="92" t="str">
        <f t="shared" si="4"/>
        <v>TB</v>
      </c>
      <c r="Y20" s="93">
        <f t="shared" si="5"/>
        <v>64</v>
      </c>
      <c r="Z20" s="92" t="str">
        <f t="shared" si="6"/>
        <v>TB</v>
      </c>
      <c r="AA20" s="55"/>
      <c r="AB20" s="98"/>
      <c r="AC20" s="98"/>
      <c r="AD20" s="98"/>
    </row>
    <row r="21" spans="1:30" s="56" customFormat="1" ht="18" customHeight="1">
      <c r="A21" s="87">
        <v>17</v>
      </c>
      <c r="B21" s="87" t="s">
        <v>356</v>
      </c>
      <c r="C21" s="89" t="s">
        <v>357</v>
      </c>
      <c r="D21" s="89" t="s">
        <v>354</v>
      </c>
      <c r="E21" s="90">
        <v>6</v>
      </c>
      <c r="F21" s="90">
        <f t="shared" si="0"/>
        <v>6</v>
      </c>
      <c r="G21" s="54" t="str">
        <f>VLOOKUP(B21,'[2]Sheet1'!$D$24:$U$54,18,0)</f>
        <v>0</v>
      </c>
      <c r="H21" s="54">
        <f t="shared" si="1"/>
        <v>6</v>
      </c>
      <c r="I21" s="54">
        <v>25</v>
      </c>
      <c r="J21" s="54">
        <f t="shared" si="2"/>
        <v>25</v>
      </c>
      <c r="K21" s="91">
        <v>9</v>
      </c>
      <c r="L21" s="91">
        <v>10</v>
      </c>
      <c r="M21" s="54">
        <v>15</v>
      </c>
      <c r="N21" s="54">
        <v>17</v>
      </c>
      <c r="O21" s="54"/>
      <c r="P21" s="54"/>
      <c r="Q21" s="54"/>
      <c r="R21" s="54"/>
      <c r="S21" s="54"/>
      <c r="T21" s="54"/>
      <c r="U21" s="54"/>
      <c r="V21" s="54"/>
      <c r="W21" s="54">
        <f t="shared" si="3"/>
        <v>55</v>
      </c>
      <c r="X21" s="92" t="str">
        <f t="shared" si="4"/>
        <v>TB</v>
      </c>
      <c r="Y21" s="93">
        <f t="shared" si="5"/>
        <v>58</v>
      </c>
      <c r="Z21" s="92" t="str">
        <f t="shared" si="6"/>
        <v>TB</v>
      </c>
      <c r="AA21" s="55"/>
      <c r="AB21" s="98"/>
      <c r="AC21" s="98"/>
      <c r="AD21" s="98"/>
    </row>
    <row r="22" spans="1:30" s="56" customFormat="1" ht="18" customHeight="1">
      <c r="A22" s="87">
        <v>18</v>
      </c>
      <c r="B22" s="87" t="s">
        <v>358</v>
      </c>
      <c r="C22" s="89" t="s">
        <v>359</v>
      </c>
      <c r="D22" s="89" t="s">
        <v>270</v>
      </c>
      <c r="E22" s="90">
        <v>3</v>
      </c>
      <c r="F22" s="90">
        <f t="shared" si="0"/>
        <v>3</v>
      </c>
      <c r="G22" s="54" t="str">
        <f>VLOOKUP(B22,'[2]Sheet1'!$D$24:$U$54,18,0)</f>
        <v>0</v>
      </c>
      <c r="H22" s="54">
        <f t="shared" si="1"/>
        <v>3</v>
      </c>
      <c r="I22" s="54">
        <v>25</v>
      </c>
      <c r="J22" s="54">
        <f t="shared" si="2"/>
        <v>25</v>
      </c>
      <c r="K22" s="91">
        <v>11</v>
      </c>
      <c r="L22" s="91">
        <v>10</v>
      </c>
      <c r="M22" s="54">
        <v>19</v>
      </c>
      <c r="N22" s="54">
        <v>17</v>
      </c>
      <c r="O22" s="54"/>
      <c r="P22" s="54"/>
      <c r="Q22" s="54"/>
      <c r="R22" s="54"/>
      <c r="S22" s="54"/>
      <c r="T22" s="54"/>
      <c r="U22" s="54"/>
      <c r="V22" s="54"/>
      <c r="W22" s="54">
        <f t="shared" si="3"/>
        <v>58</v>
      </c>
      <c r="X22" s="92" t="str">
        <f t="shared" si="4"/>
        <v>TB</v>
      </c>
      <c r="Y22" s="93">
        <f t="shared" si="5"/>
        <v>55</v>
      </c>
      <c r="Z22" s="92" t="str">
        <f t="shared" si="6"/>
        <v>TB</v>
      </c>
      <c r="AA22" s="55"/>
      <c r="AB22" s="98"/>
      <c r="AC22" s="98"/>
      <c r="AD22" s="98"/>
    </row>
    <row r="23" spans="1:30" s="56" customFormat="1" ht="18" customHeight="1">
      <c r="A23" s="87">
        <v>19</v>
      </c>
      <c r="B23" s="87" t="s">
        <v>360</v>
      </c>
      <c r="C23" s="89" t="s">
        <v>327</v>
      </c>
      <c r="D23" s="89" t="s">
        <v>273</v>
      </c>
      <c r="E23" s="90">
        <v>3</v>
      </c>
      <c r="F23" s="90">
        <f t="shared" si="0"/>
        <v>3</v>
      </c>
      <c r="G23" s="54" t="str">
        <f>VLOOKUP(B23,'[2]Sheet1'!$D$24:$U$54,18,0)</f>
        <v>10</v>
      </c>
      <c r="H23" s="54">
        <f t="shared" si="1"/>
        <v>13</v>
      </c>
      <c r="I23" s="54">
        <v>25</v>
      </c>
      <c r="J23" s="54">
        <f t="shared" si="2"/>
        <v>25</v>
      </c>
      <c r="K23" s="91">
        <v>11</v>
      </c>
      <c r="L23" s="91">
        <v>18</v>
      </c>
      <c r="M23" s="54">
        <v>15</v>
      </c>
      <c r="N23" s="54">
        <v>17</v>
      </c>
      <c r="O23" s="54"/>
      <c r="P23" s="54"/>
      <c r="Q23" s="54"/>
      <c r="R23" s="54">
        <v>10</v>
      </c>
      <c r="S23" s="54"/>
      <c r="T23" s="54"/>
      <c r="U23" s="54"/>
      <c r="V23" s="54"/>
      <c r="W23" s="54">
        <f t="shared" si="3"/>
        <v>54</v>
      </c>
      <c r="X23" s="92" t="str">
        <f t="shared" si="4"/>
        <v>TB</v>
      </c>
      <c r="Y23" s="93">
        <f t="shared" si="5"/>
        <v>83</v>
      </c>
      <c r="Z23" s="92" t="str">
        <f t="shared" si="6"/>
        <v>Tốt</v>
      </c>
      <c r="AA23" s="55" t="s">
        <v>390</v>
      </c>
      <c r="AB23" s="98"/>
      <c r="AC23" s="98"/>
      <c r="AD23" s="98"/>
    </row>
    <row r="24" spans="1:30" s="56" customFormat="1" ht="18" customHeight="1">
      <c r="A24" s="87">
        <v>20</v>
      </c>
      <c r="B24" s="87" t="s">
        <v>361</v>
      </c>
      <c r="C24" s="89" t="s">
        <v>229</v>
      </c>
      <c r="D24" s="89" t="s">
        <v>59</v>
      </c>
      <c r="E24" s="90">
        <v>3</v>
      </c>
      <c r="F24" s="90">
        <f t="shared" si="0"/>
        <v>3</v>
      </c>
      <c r="G24" s="54" t="str">
        <f>VLOOKUP(B24,'[2]Sheet1'!$D$24:$U$54,18,0)</f>
        <v>8</v>
      </c>
      <c r="H24" s="54">
        <f t="shared" si="1"/>
        <v>11</v>
      </c>
      <c r="I24" s="54">
        <v>25</v>
      </c>
      <c r="J24" s="54">
        <f t="shared" si="2"/>
        <v>25</v>
      </c>
      <c r="K24" s="91">
        <v>9</v>
      </c>
      <c r="L24" s="91">
        <v>12</v>
      </c>
      <c r="M24" s="54">
        <v>17</v>
      </c>
      <c r="N24" s="54">
        <v>15</v>
      </c>
      <c r="O24" s="54"/>
      <c r="P24" s="54"/>
      <c r="Q24" s="54"/>
      <c r="R24" s="54"/>
      <c r="S24" s="54"/>
      <c r="T24" s="54"/>
      <c r="U24" s="54"/>
      <c r="V24" s="54"/>
      <c r="W24" s="54">
        <f t="shared" si="3"/>
        <v>54</v>
      </c>
      <c r="X24" s="92" t="str">
        <f t="shared" si="4"/>
        <v>TB</v>
      </c>
      <c r="Y24" s="93">
        <f t="shared" si="5"/>
        <v>63</v>
      </c>
      <c r="Z24" s="92" t="str">
        <f t="shared" si="6"/>
        <v>TB</v>
      </c>
      <c r="AA24" s="55"/>
      <c r="AB24" s="98"/>
      <c r="AC24" s="98"/>
      <c r="AD24" s="98"/>
    </row>
    <row r="25" spans="1:30" s="56" customFormat="1" ht="18" customHeight="1">
      <c r="A25" s="87">
        <v>21</v>
      </c>
      <c r="B25" s="87" t="s">
        <v>362</v>
      </c>
      <c r="C25" s="89" t="s">
        <v>363</v>
      </c>
      <c r="D25" s="89" t="s">
        <v>281</v>
      </c>
      <c r="E25" s="90">
        <v>3</v>
      </c>
      <c r="F25" s="90">
        <f t="shared" si="0"/>
        <v>3</v>
      </c>
      <c r="G25" s="54" t="str">
        <f>VLOOKUP(B25,'[2]Sheet1'!$D$24:$U$54,18,0)</f>
        <v>8</v>
      </c>
      <c r="H25" s="54">
        <f t="shared" si="1"/>
        <v>11</v>
      </c>
      <c r="I25" s="54">
        <v>25</v>
      </c>
      <c r="J25" s="54">
        <f t="shared" si="2"/>
        <v>25</v>
      </c>
      <c r="K25" s="91">
        <v>10</v>
      </c>
      <c r="L25" s="91">
        <f>K25</f>
        <v>10</v>
      </c>
      <c r="M25" s="54">
        <v>14</v>
      </c>
      <c r="N25" s="54">
        <v>14</v>
      </c>
      <c r="O25" s="54"/>
      <c r="P25" s="96"/>
      <c r="Q25" s="54"/>
      <c r="R25" s="91"/>
      <c r="S25" s="54"/>
      <c r="T25" s="54"/>
      <c r="U25" s="54"/>
      <c r="V25" s="54"/>
      <c r="W25" s="54">
        <f t="shared" si="3"/>
        <v>52</v>
      </c>
      <c r="X25" s="92" t="str">
        <f t="shared" si="4"/>
        <v>TB</v>
      </c>
      <c r="Y25" s="93">
        <f t="shared" si="5"/>
        <v>60</v>
      </c>
      <c r="Z25" s="92" t="str">
        <f t="shared" si="6"/>
        <v>TB</v>
      </c>
      <c r="AA25" s="55"/>
      <c r="AB25" s="98"/>
      <c r="AC25" s="98"/>
      <c r="AD25" s="98"/>
    </row>
    <row r="26" spans="1:30" s="56" customFormat="1" ht="18" customHeight="1">
      <c r="A26" s="87">
        <v>22</v>
      </c>
      <c r="B26" s="87" t="s">
        <v>364</v>
      </c>
      <c r="C26" s="89" t="s">
        <v>365</v>
      </c>
      <c r="D26" s="89" t="s">
        <v>366</v>
      </c>
      <c r="E26" s="90">
        <v>3</v>
      </c>
      <c r="F26" s="90">
        <f t="shared" si="0"/>
        <v>3</v>
      </c>
      <c r="G26" s="54" t="str">
        <f>VLOOKUP(B26,'[2]Sheet1'!$D$24:$U$54,18,0)</f>
        <v>8</v>
      </c>
      <c r="H26" s="54">
        <f t="shared" si="1"/>
        <v>11</v>
      </c>
      <c r="I26" s="54">
        <v>25</v>
      </c>
      <c r="J26" s="54">
        <f t="shared" si="2"/>
        <v>25</v>
      </c>
      <c r="K26" s="91">
        <v>15</v>
      </c>
      <c r="L26" s="91">
        <v>18</v>
      </c>
      <c r="M26" s="54">
        <v>19</v>
      </c>
      <c r="N26" s="54">
        <v>19</v>
      </c>
      <c r="O26" s="54"/>
      <c r="P26" s="54"/>
      <c r="Q26" s="54"/>
      <c r="R26" s="54"/>
      <c r="S26" s="54"/>
      <c r="T26" s="54"/>
      <c r="U26" s="54"/>
      <c r="V26" s="54"/>
      <c r="W26" s="54">
        <f t="shared" si="3"/>
        <v>62</v>
      </c>
      <c r="X26" s="92" t="str">
        <f t="shared" si="4"/>
        <v>TB</v>
      </c>
      <c r="Y26" s="93">
        <f t="shared" si="5"/>
        <v>73</v>
      </c>
      <c r="Z26" s="92" t="str">
        <f t="shared" si="6"/>
        <v>Khá</v>
      </c>
      <c r="AA26" s="55"/>
      <c r="AB26" s="98"/>
      <c r="AC26" s="98"/>
      <c r="AD26" s="98"/>
    </row>
    <row r="27" spans="1:30" s="56" customFormat="1" ht="18" customHeight="1">
      <c r="A27" s="87">
        <v>23</v>
      </c>
      <c r="B27" s="87" t="s">
        <v>367</v>
      </c>
      <c r="C27" s="89" t="s">
        <v>368</v>
      </c>
      <c r="D27" s="89" t="s">
        <v>60</v>
      </c>
      <c r="E27" s="90">
        <v>3</v>
      </c>
      <c r="F27" s="90">
        <f t="shared" si="0"/>
        <v>3</v>
      </c>
      <c r="G27" s="54" t="str">
        <f>VLOOKUP(B27,'[2]Sheet1'!$D$24:$U$54,18,0)</f>
        <v>0</v>
      </c>
      <c r="H27" s="54">
        <f t="shared" si="1"/>
        <v>3</v>
      </c>
      <c r="I27" s="54">
        <v>25</v>
      </c>
      <c r="J27" s="54">
        <f t="shared" si="2"/>
        <v>25</v>
      </c>
      <c r="K27" s="91">
        <v>11</v>
      </c>
      <c r="L27" s="91">
        <v>18</v>
      </c>
      <c r="M27" s="54">
        <v>19</v>
      </c>
      <c r="N27" s="54">
        <v>15</v>
      </c>
      <c r="O27" s="54"/>
      <c r="P27" s="54"/>
      <c r="Q27" s="54"/>
      <c r="R27" s="54"/>
      <c r="S27" s="54"/>
      <c r="T27" s="54"/>
      <c r="U27" s="54"/>
      <c r="V27" s="54"/>
      <c r="W27" s="54">
        <f t="shared" si="3"/>
        <v>58</v>
      </c>
      <c r="X27" s="92" t="str">
        <f t="shared" si="4"/>
        <v>TB</v>
      </c>
      <c r="Y27" s="93">
        <f t="shared" si="5"/>
        <v>61</v>
      </c>
      <c r="Z27" s="92" t="str">
        <f t="shared" si="6"/>
        <v>TB</v>
      </c>
      <c r="AA27" s="55"/>
      <c r="AB27" s="98"/>
      <c r="AC27" s="98"/>
      <c r="AD27" s="98"/>
    </row>
    <row r="28" spans="1:30" s="56" customFormat="1" ht="18" customHeight="1">
      <c r="A28" s="87">
        <v>24</v>
      </c>
      <c r="B28" s="87" t="s">
        <v>369</v>
      </c>
      <c r="C28" s="89" t="s">
        <v>370</v>
      </c>
      <c r="D28" s="89" t="s">
        <v>371</v>
      </c>
      <c r="E28" s="90">
        <v>3</v>
      </c>
      <c r="F28" s="90">
        <f t="shared" si="0"/>
        <v>3</v>
      </c>
      <c r="G28" s="54" t="str">
        <f>VLOOKUP(B28,'[2]Sheet1'!$D$24:$U$54,18,0)</f>
        <v>0</v>
      </c>
      <c r="H28" s="54">
        <f t="shared" si="1"/>
        <v>3</v>
      </c>
      <c r="I28" s="54">
        <v>25</v>
      </c>
      <c r="J28" s="54">
        <f t="shared" si="2"/>
        <v>25</v>
      </c>
      <c r="K28" s="91">
        <v>4</v>
      </c>
      <c r="L28" s="91">
        <f>K28</f>
        <v>4</v>
      </c>
      <c r="M28" s="54">
        <v>19</v>
      </c>
      <c r="N28" s="54">
        <v>15</v>
      </c>
      <c r="O28" s="54"/>
      <c r="P28" s="54"/>
      <c r="Q28" s="54"/>
      <c r="R28" s="54">
        <v>5</v>
      </c>
      <c r="S28" s="54"/>
      <c r="T28" s="54"/>
      <c r="U28" s="54"/>
      <c r="V28" s="54"/>
      <c r="W28" s="54">
        <f t="shared" si="3"/>
        <v>51</v>
      </c>
      <c r="X28" s="92" t="str">
        <f t="shared" si="4"/>
        <v>TB</v>
      </c>
      <c r="Y28" s="93">
        <f t="shared" si="5"/>
        <v>52</v>
      </c>
      <c r="Z28" s="92" t="str">
        <f t="shared" si="6"/>
        <v>TB</v>
      </c>
      <c r="AA28" s="55" t="s">
        <v>64</v>
      </c>
      <c r="AB28" s="98"/>
      <c r="AC28" s="98"/>
      <c r="AD28" s="98"/>
    </row>
    <row r="29" spans="1:30" s="56" customFormat="1" ht="18" customHeight="1">
      <c r="A29" s="87">
        <v>25</v>
      </c>
      <c r="B29" s="87" t="s">
        <v>372</v>
      </c>
      <c r="C29" s="89" t="s">
        <v>341</v>
      </c>
      <c r="D29" s="89" t="s">
        <v>373</v>
      </c>
      <c r="E29" s="90">
        <v>6</v>
      </c>
      <c r="F29" s="90">
        <f t="shared" si="0"/>
        <v>6</v>
      </c>
      <c r="G29" s="54" t="str">
        <f>VLOOKUP(B29,'[2]Sheet1'!$D$24:$U$54,18,0)</f>
        <v>8</v>
      </c>
      <c r="H29" s="54">
        <f t="shared" si="1"/>
        <v>14</v>
      </c>
      <c r="I29" s="54">
        <v>25</v>
      </c>
      <c r="J29" s="54">
        <f t="shared" si="2"/>
        <v>25</v>
      </c>
      <c r="K29" s="91">
        <v>17</v>
      </c>
      <c r="L29" s="91">
        <v>14</v>
      </c>
      <c r="M29" s="54">
        <v>21</v>
      </c>
      <c r="N29" s="54">
        <v>17</v>
      </c>
      <c r="O29" s="54">
        <v>10</v>
      </c>
      <c r="P29" s="54"/>
      <c r="Q29" s="54"/>
      <c r="R29" s="54">
        <v>10</v>
      </c>
      <c r="S29" s="54"/>
      <c r="T29" s="54"/>
      <c r="U29" s="54">
        <v>5</v>
      </c>
      <c r="V29" s="54"/>
      <c r="W29" s="54">
        <f t="shared" si="3"/>
        <v>79</v>
      </c>
      <c r="X29" s="92" t="str">
        <f t="shared" si="4"/>
        <v>Khá</v>
      </c>
      <c r="Y29" s="93">
        <f t="shared" si="5"/>
        <v>85</v>
      </c>
      <c r="Z29" s="92" t="str">
        <f t="shared" si="6"/>
        <v>Tốt</v>
      </c>
      <c r="AA29" s="55" t="s">
        <v>66</v>
      </c>
      <c r="AB29" s="98"/>
      <c r="AC29" s="98"/>
      <c r="AD29" s="98"/>
    </row>
    <row r="30" spans="1:30" s="56" customFormat="1" ht="18" customHeight="1">
      <c r="A30" s="87">
        <v>26</v>
      </c>
      <c r="B30" s="87" t="s">
        <v>374</v>
      </c>
      <c r="C30" s="89" t="s">
        <v>375</v>
      </c>
      <c r="D30" s="89" t="s">
        <v>373</v>
      </c>
      <c r="E30" s="90">
        <v>3</v>
      </c>
      <c r="F30" s="90">
        <f t="shared" si="0"/>
        <v>3</v>
      </c>
      <c r="G30" s="54" t="str">
        <f>VLOOKUP(B30,'[2]Sheet1'!$D$24:$U$54,18,0)</f>
        <v>0</v>
      </c>
      <c r="H30" s="54">
        <f t="shared" si="1"/>
        <v>3</v>
      </c>
      <c r="I30" s="54">
        <v>25</v>
      </c>
      <c r="J30" s="54">
        <f t="shared" si="2"/>
        <v>25</v>
      </c>
      <c r="K30" s="91">
        <v>8</v>
      </c>
      <c r="L30" s="91">
        <f>K30</f>
        <v>8</v>
      </c>
      <c r="M30" s="54">
        <v>10</v>
      </c>
      <c r="N30" s="54">
        <v>12</v>
      </c>
      <c r="O30" s="54"/>
      <c r="P30" s="54"/>
      <c r="Q30" s="54"/>
      <c r="R30" s="54"/>
      <c r="S30" s="54"/>
      <c r="T30" s="54"/>
      <c r="U30" s="54">
        <v>5</v>
      </c>
      <c r="V30" s="54"/>
      <c r="W30" s="54">
        <f t="shared" si="3"/>
        <v>46</v>
      </c>
      <c r="X30" s="92" t="str">
        <f t="shared" si="4"/>
        <v>Yếu</v>
      </c>
      <c r="Y30" s="93">
        <f t="shared" si="5"/>
        <v>53</v>
      </c>
      <c r="Z30" s="92" t="str">
        <f t="shared" si="6"/>
        <v>TB</v>
      </c>
      <c r="AA30" s="55"/>
      <c r="AB30" s="98"/>
      <c r="AC30" s="98"/>
      <c r="AD30" s="98"/>
    </row>
    <row r="31" spans="1:30" s="56" customFormat="1" ht="18" customHeight="1">
      <c r="A31" s="87">
        <v>27</v>
      </c>
      <c r="B31" s="87" t="s">
        <v>376</v>
      </c>
      <c r="C31" s="89" t="s">
        <v>377</v>
      </c>
      <c r="D31" s="89" t="s">
        <v>378</v>
      </c>
      <c r="E31" s="90">
        <v>6</v>
      </c>
      <c r="F31" s="90">
        <f t="shared" si="0"/>
        <v>6</v>
      </c>
      <c r="G31" s="54" t="str">
        <f>VLOOKUP(B31,'[2]Sheet1'!$D$24:$U$54,18,0)</f>
        <v>8</v>
      </c>
      <c r="H31" s="54">
        <f t="shared" si="1"/>
        <v>14</v>
      </c>
      <c r="I31" s="54">
        <v>25</v>
      </c>
      <c r="J31" s="54">
        <f t="shared" si="2"/>
        <v>25</v>
      </c>
      <c r="K31" s="91">
        <v>17</v>
      </c>
      <c r="L31" s="91">
        <v>12</v>
      </c>
      <c r="M31" s="54">
        <v>23</v>
      </c>
      <c r="N31" s="54">
        <v>17</v>
      </c>
      <c r="O31" s="54"/>
      <c r="P31" s="54"/>
      <c r="Q31" s="54"/>
      <c r="R31" s="54">
        <v>7</v>
      </c>
      <c r="S31" s="54"/>
      <c r="T31" s="54"/>
      <c r="U31" s="54">
        <v>5</v>
      </c>
      <c r="V31" s="54"/>
      <c r="W31" s="54">
        <f t="shared" si="3"/>
        <v>71</v>
      </c>
      <c r="X31" s="92" t="str">
        <f t="shared" si="4"/>
        <v>Khá</v>
      </c>
      <c r="Y31" s="93">
        <f t="shared" si="5"/>
        <v>80</v>
      </c>
      <c r="Z31" s="92" t="str">
        <f t="shared" si="6"/>
        <v>Tốt</v>
      </c>
      <c r="AA31" s="55" t="s">
        <v>391</v>
      </c>
      <c r="AB31" s="98"/>
      <c r="AC31" s="98"/>
      <c r="AD31" s="98"/>
    </row>
    <row r="32" spans="1:30" s="111" customFormat="1" ht="18" customHeight="1">
      <c r="A32" s="102">
        <v>28</v>
      </c>
      <c r="B32" s="102" t="s">
        <v>379</v>
      </c>
      <c r="C32" s="103" t="s">
        <v>380</v>
      </c>
      <c r="D32" s="103" t="s">
        <v>381</v>
      </c>
      <c r="E32" s="104">
        <v>0</v>
      </c>
      <c r="F32" s="104">
        <f t="shared" si="0"/>
        <v>0</v>
      </c>
      <c r="G32" s="54" t="str">
        <f>VLOOKUP(B32,'[2]Sheet1'!$D$24:$U$54,18,0)</f>
        <v>0</v>
      </c>
      <c r="H32" s="105">
        <f t="shared" si="1"/>
        <v>0</v>
      </c>
      <c r="I32" s="105">
        <v>0</v>
      </c>
      <c r="J32" s="105">
        <f t="shared" si="2"/>
        <v>0</v>
      </c>
      <c r="K32" s="106">
        <v>0</v>
      </c>
      <c r="L32" s="106">
        <v>6</v>
      </c>
      <c r="M32" s="105">
        <v>0</v>
      </c>
      <c r="N32" s="54">
        <v>0</v>
      </c>
      <c r="O32" s="105"/>
      <c r="P32" s="105"/>
      <c r="Q32" s="105"/>
      <c r="R32" s="105"/>
      <c r="S32" s="105"/>
      <c r="T32" s="105"/>
      <c r="U32" s="105"/>
      <c r="V32" s="105"/>
      <c r="W32" s="105">
        <f t="shared" si="3"/>
        <v>0</v>
      </c>
      <c r="X32" s="107" t="str">
        <f t="shared" si="4"/>
        <v>Kém</v>
      </c>
      <c r="Y32" s="108">
        <f t="shared" si="5"/>
        <v>6</v>
      </c>
      <c r="Z32" s="107" t="str">
        <f t="shared" si="6"/>
        <v>Kém</v>
      </c>
      <c r="AA32" s="109"/>
      <c r="AB32" s="110"/>
      <c r="AC32" s="110"/>
      <c r="AD32" s="110"/>
    </row>
    <row r="33" spans="1:30" s="56" customFormat="1" ht="18" customHeight="1">
      <c r="A33" s="87">
        <v>29</v>
      </c>
      <c r="B33" s="87" t="s">
        <v>382</v>
      </c>
      <c r="C33" s="89" t="s">
        <v>383</v>
      </c>
      <c r="D33" s="89" t="s">
        <v>384</v>
      </c>
      <c r="E33" s="90">
        <v>3</v>
      </c>
      <c r="F33" s="90">
        <f t="shared" si="0"/>
        <v>3</v>
      </c>
      <c r="G33" s="54" t="str">
        <f>VLOOKUP(B33,'[2]Sheet1'!$D$24:$U$54,18,0)</f>
        <v>8</v>
      </c>
      <c r="H33" s="54">
        <f t="shared" si="1"/>
        <v>11</v>
      </c>
      <c r="I33" s="54">
        <v>25</v>
      </c>
      <c r="J33" s="54">
        <f t="shared" si="2"/>
        <v>25</v>
      </c>
      <c r="K33" s="91">
        <v>3</v>
      </c>
      <c r="L33" s="91">
        <v>9</v>
      </c>
      <c r="M33" s="54">
        <v>15</v>
      </c>
      <c r="N33" s="54">
        <v>15</v>
      </c>
      <c r="O33" s="54"/>
      <c r="P33" s="54"/>
      <c r="Q33" s="54"/>
      <c r="R33" s="54"/>
      <c r="S33" s="54"/>
      <c r="T33" s="54"/>
      <c r="U33" s="54"/>
      <c r="V33" s="54"/>
      <c r="W33" s="54">
        <f t="shared" si="3"/>
        <v>46</v>
      </c>
      <c r="X33" s="92" t="str">
        <f t="shared" si="4"/>
        <v>Yếu</v>
      </c>
      <c r="Y33" s="93">
        <f t="shared" si="5"/>
        <v>60</v>
      </c>
      <c r="Z33" s="92" t="str">
        <f t="shared" si="6"/>
        <v>TB</v>
      </c>
      <c r="AA33" s="55"/>
      <c r="AB33" s="98"/>
      <c r="AC33" s="98"/>
      <c r="AD33" s="98"/>
    </row>
    <row r="34" spans="1:30" s="56" customFormat="1" ht="18" customHeight="1">
      <c r="A34" s="87">
        <v>30</v>
      </c>
      <c r="B34" s="87" t="s">
        <v>385</v>
      </c>
      <c r="C34" s="89" t="s">
        <v>386</v>
      </c>
      <c r="D34" s="89" t="s">
        <v>61</v>
      </c>
      <c r="E34" s="90">
        <v>3</v>
      </c>
      <c r="F34" s="90">
        <f t="shared" si="0"/>
        <v>3</v>
      </c>
      <c r="G34" s="54" t="str">
        <f>VLOOKUP(B34,'[2]Sheet1'!$D$24:$U$54,18,0)</f>
        <v>0</v>
      </c>
      <c r="H34" s="54">
        <f t="shared" si="1"/>
        <v>3</v>
      </c>
      <c r="I34" s="54">
        <v>25</v>
      </c>
      <c r="J34" s="54">
        <f t="shared" si="2"/>
        <v>25</v>
      </c>
      <c r="K34" s="91">
        <v>9</v>
      </c>
      <c r="L34" s="91">
        <f>K34</f>
        <v>9</v>
      </c>
      <c r="M34" s="54">
        <v>17</v>
      </c>
      <c r="N34" s="54">
        <v>17</v>
      </c>
      <c r="O34" s="54"/>
      <c r="P34" s="54"/>
      <c r="Q34" s="54"/>
      <c r="R34" s="54"/>
      <c r="S34" s="54"/>
      <c r="T34" s="54"/>
      <c r="U34" s="54">
        <v>5</v>
      </c>
      <c r="V34" s="54"/>
      <c r="W34" s="54">
        <f t="shared" si="3"/>
        <v>54</v>
      </c>
      <c r="X34" s="92" t="str">
        <f t="shared" si="4"/>
        <v>TB</v>
      </c>
      <c r="Y34" s="93">
        <f t="shared" si="5"/>
        <v>59</v>
      </c>
      <c r="Z34" s="92" t="str">
        <f t="shared" si="6"/>
        <v>TB</v>
      </c>
      <c r="AA34" s="55"/>
      <c r="AB34" s="98"/>
      <c r="AC34" s="98"/>
      <c r="AD34" s="98"/>
    </row>
    <row r="35" spans="1:30" s="56" customFormat="1" ht="18" customHeight="1">
      <c r="A35" s="87">
        <v>31</v>
      </c>
      <c r="B35" s="87" t="s">
        <v>387</v>
      </c>
      <c r="C35" s="89" t="s">
        <v>311</v>
      </c>
      <c r="D35" s="89" t="s">
        <v>62</v>
      </c>
      <c r="E35" s="90">
        <v>3</v>
      </c>
      <c r="F35" s="90">
        <f t="shared" si="0"/>
        <v>3</v>
      </c>
      <c r="G35" s="54" t="str">
        <f>VLOOKUP(B35,'[2]Sheet1'!$D$24:$U$54,18,0)</f>
        <v>0</v>
      </c>
      <c r="H35" s="54">
        <f t="shared" si="1"/>
        <v>3</v>
      </c>
      <c r="I35" s="54">
        <v>25</v>
      </c>
      <c r="J35" s="54">
        <f t="shared" si="2"/>
        <v>25</v>
      </c>
      <c r="K35" s="91">
        <v>8</v>
      </c>
      <c r="L35" s="91">
        <f>K35</f>
        <v>8</v>
      </c>
      <c r="M35" s="54">
        <v>17</v>
      </c>
      <c r="N35" s="54">
        <v>15</v>
      </c>
      <c r="O35" s="54"/>
      <c r="P35" s="54"/>
      <c r="Q35" s="54"/>
      <c r="R35" s="54"/>
      <c r="S35" s="54"/>
      <c r="T35" s="54"/>
      <c r="U35" s="54"/>
      <c r="V35" s="54"/>
      <c r="W35" s="54">
        <f t="shared" si="3"/>
        <v>53</v>
      </c>
      <c r="X35" s="92" t="str">
        <f t="shared" si="4"/>
        <v>TB</v>
      </c>
      <c r="Y35" s="93">
        <f t="shared" si="5"/>
        <v>51</v>
      </c>
      <c r="Z35" s="92" t="str">
        <f t="shared" si="6"/>
        <v>TB</v>
      </c>
      <c r="AA35" s="55"/>
      <c r="AB35" s="98"/>
      <c r="AC35" s="98"/>
      <c r="AD35" s="98"/>
    </row>
    <row r="36" spans="1:27" s="56" customFormat="1" ht="18" customHeight="1">
      <c r="A36" s="66"/>
      <c r="B36" s="66"/>
      <c r="C36" s="67"/>
      <c r="D36" s="67"/>
      <c r="E36" s="70"/>
      <c r="F36" s="70"/>
      <c r="G36" s="86"/>
      <c r="H36" s="86"/>
      <c r="I36" s="86"/>
      <c r="J36" s="78"/>
      <c r="K36" s="78"/>
      <c r="L36" s="80"/>
      <c r="M36" s="64"/>
      <c r="N36" s="68"/>
      <c r="O36" s="69"/>
      <c r="P36" s="69"/>
      <c r="Q36" s="69"/>
      <c r="R36" s="69"/>
      <c r="S36" s="69"/>
      <c r="T36" s="69"/>
      <c r="U36" s="115" t="s">
        <v>46</v>
      </c>
      <c r="V36" s="115"/>
      <c r="W36" s="115"/>
      <c r="X36" s="115"/>
      <c r="Y36" s="115"/>
      <c r="Z36" s="115"/>
      <c r="AA36" s="115"/>
    </row>
    <row r="37" spans="1:35" s="24" customFormat="1" ht="18.75" customHeight="1">
      <c r="A37" s="2"/>
      <c r="B37" s="31" t="s">
        <v>42</v>
      </c>
      <c r="C37" s="18"/>
      <c r="D37" s="32"/>
      <c r="E37" s="71" t="s">
        <v>16</v>
      </c>
      <c r="F37" s="72" t="str">
        <f>E37</f>
        <v>BẢNG TỔNG HỢP</v>
      </c>
      <c r="G37" s="73"/>
      <c r="H37" s="74"/>
      <c r="I37" s="94"/>
      <c r="J37" s="74"/>
      <c r="K37" s="74"/>
      <c r="L37" s="81"/>
      <c r="M37" s="68"/>
      <c r="N37" s="30"/>
      <c r="O37" s="3"/>
      <c r="P37" s="3"/>
      <c r="Q37" s="3"/>
      <c r="R37" s="5"/>
      <c r="S37" s="5"/>
      <c r="T37" s="5"/>
      <c r="U37" s="75"/>
      <c r="V37" s="75"/>
      <c r="W37" s="2"/>
      <c r="X37" s="76"/>
      <c r="Y37" s="63" t="s">
        <v>47</v>
      </c>
      <c r="Z37" s="77"/>
      <c r="AA37" s="33"/>
      <c r="AB37" s="2"/>
      <c r="AC37" s="33"/>
      <c r="AD37" s="34"/>
      <c r="AE37" s="34"/>
      <c r="AF37" s="35"/>
      <c r="AG37" s="35"/>
      <c r="AH37" s="35"/>
      <c r="AI37" s="35"/>
    </row>
    <row r="38" spans="1:35" s="24" customFormat="1" ht="18.75" customHeight="1">
      <c r="A38" s="19"/>
      <c r="D38" s="23" t="s">
        <v>36</v>
      </c>
      <c r="E38" s="36" t="s">
        <v>33</v>
      </c>
      <c r="F38" s="20" t="s">
        <v>17</v>
      </c>
      <c r="G38" s="60" t="s">
        <v>10</v>
      </c>
      <c r="H38" s="21" t="s">
        <v>11</v>
      </c>
      <c r="I38" s="21" t="s">
        <v>3</v>
      </c>
      <c r="J38" s="21" t="s">
        <v>12</v>
      </c>
      <c r="K38" s="21" t="s">
        <v>13</v>
      </c>
      <c r="L38" s="82" t="s">
        <v>40</v>
      </c>
      <c r="M38" s="65"/>
      <c r="AA38" s="58"/>
      <c r="AB38" s="22"/>
      <c r="AC38" s="37"/>
      <c r="AD38" s="38"/>
      <c r="AE38" s="39"/>
      <c r="AF38" s="35"/>
      <c r="AG38" s="35"/>
      <c r="AH38" s="35"/>
      <c r="AI38" s="35"/>
    </row>
    <row r="39" spans="1:35" s="24" customFormat="1" ht="18.75" customHeight="1">
      <c r="A39" s="19"/>
      <c r="C39" s="40"/>
      <c r="D39" s="23" t="s">
        <v>35</v>
      </c>
      <c r="E39" s="41">
        <f>COUNTIF($Z$5:$Z$35,"XS")</f>
        <v>2</v>
      </c>
      <c r="F39" s="41">
        <f>COUNTIF($Z$5:$Z$35,"Tốt")</f>
        <v>4</v>
      </c>
      <c r="G39" s="61">
        <f>COUNTIF($Z$5:$Z$35,"Khá")</f>
        <v>7</v>
      </c>
      <c r="H39" s="41">
        <f>COUNTIF($Z$5:$Z$35,"TBK")</f>
        <v>0</v>
      </c>
      <c r="I39" s="41">
        <f>COUNTIF($Z$5:$Z$35,"TB")</f>
        <v>16</v>
      </c>
      <c r="J39" s="41">
        <f>COUNTIF($Z$5:$Z$35,"Yếu")</f>
        <v>1</v>
      </c>
      <c r="K39" s="41">
        <f>COUNTIF($Z$5:$Z$35,"Kém")</f>
        <v>1</v>
      </c>
      <c r="L39" s="83">
        <f>E39+F39+G39+H39+I39+J39+K39</f>
        <v>31</v>
      </c>
      <c r="M39" s="65"/>
      <c r="N39" s="42"/>
      <c r="O39" s="43"/>
      <c r="P39" s="43"/>
      <c r="Q39" s="43"/>
      <c r="X39" s="44"/>
      <c r="Z39" s="40"/>
      <c r="AA39" s="58"/>
      <c r="AB39" s="45"/>
      <c r="AC39" s="37"/>
      <c r="AD39" s="38"/>
      <c r="AE39" s="39"/>
      <c r="AF39" s="35"/>
      <c r="AG39" s="35"/>
      <c r="AH39" s="35"/>
      <c r="AI39" s="35"/>
    </row>
    <row r="40" spans="1:35" ht="18.75" customHeight="1">
      <c r="A40" s="116" t="s">
        <v>317</v>
      </c>
      <c r="B40" s="116"/>
      <c r="C40" s="46"/>
      <c r="D40" s="47" t="s">
        <v>34</v>
      </c>
      <c r="E40" s="48">
        <f>E39/43%</f>
        <v>4.651162790697675</v>
      </c>
      <c r="F40" s="48">
        <f aca="true" t="shared" si="7" ref="F40:K40">F39/43%</f>
        <v>9.30232558139535</v>
      </c>
      <c r="G40" s="48">
        <f t="shared" si="7"/>
        <v>16.27906976744186</v>
      </c>
      <c r="H40" s="48">
        <f t="shared" si="7"/>
        <v>0</v>
      </c>
      <c r="I40" s="48">
        <f t="shared" si="7"/>
        <v>37.2093023255814</v>
      </c>
      <c r="J40" s="48">
        <f t="shared" si="7"/>
        <v>2.3255813953488373</v>
      </c>
      <c r="K40" s="48">
        <f t="shared" si="7"/>
        <v>2.3255813953488373</v>
      </c>
      <c r="L40" s="84">
        <f>E40+F40+G40+H40+I40+J40+K40</f>
        <v>72.09302325581395</v>
      </c>
      <c r="M40" s="65"/>
      <c r="N40" s="42"/>
      <c r="O40" s="43"/>
      <c r="P40" s="43"/>
      <c r="Q40" s="43"/>
      <c r="R40" s="24"/>
      <c r="S40" s="24"/>
      <c r="T40" s="24"/>
      <c r="U40" s="24"/>
      <c r="V40" s="24"/>
      <c r="W40" s="24"/>
      <c r="X40" s="116" t="s">
        <v>48</v>
      </c>
      <c r="Y40" s="116"/>
      <c r="Z40" s="116"/>
      <c r="AA40" s="58"/>
      <c r="AB40" s="38"/>
      <c r="AC40" s="27"/>
      <c r="AD40" s="28"/>
      <c r="AE40" s="29"/>
      <c r="AF40" s="30"/>
      <c r="AG40" s="30"/>
      <c r="AH40" s="30"/>
      <c r="AI40" s="30"/>
    </row>
    <row r="41" ht="21" customHeight="1"/>
    <row r="42" spans="23:26" ht="21" customHeight="1">
      <c r="W42" s="126"/>
      <c r="X42" s="126"/>
      <c r="Y42" s="126"/>
      <c r="Z42" s="126"/>
    </row>
    <row r="43" ht="21" customHeight="1"/>
    <row r="44" ht="21" customHeight="1"/>
    <row r="45" ht="21" customHeight="1"/>
    <row r="46" ht="21" customHeight="1"/>
  </sheetData>
  <sheetProtection/>
  <mergeCells count="18">
    <mergeCell ref="W42:Z42"/>
    <mergeCell ref="A1:AC1"/>
    <mergeCell ref="A2:AC2"/>
    <mergeCell ref="W3:Z3"/>
    <mergeCell ref="AA3:AA4"/>
    <mergeCell ref="K3:L3"/>
    <mergeCell ref="M3:N3"/>
    <mergeCell ref="O3:T3"/>
    <mergeCell ref="AD5:AG5"/>
    <mergeCell ref="U36:AA36"/>
    <mergeCell ref="A40:B40"/>
    <mergeCell ref="X40:Z40"/>
    <mergeCell ref="A3:A4"/>
    <mergeCell ref="B3:B4"/>
    <mergeCell ref="C3:C4"/>
    <mergeCell ref="D3:D4"/>
    <mergeCell ref="E3:H3"/>
    <mergeCell ref="I3:J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0" sqref="L10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52" customFormat="1" ht="30.75" customHeight="1">
      <c r="A2" s="129" t="s">
        <v>223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7" s="53" customFormat="1" ht="19.5" customHeight="1">
      <c r="A3" s="117" t="s">
        <v>4</v>
      </c>
      <c r="B3" s="118" t="s">
        <v>5</v>
      </c>
      <c r="C3" s="119" t="s">
        <v>15</v>
      </c>
      <c r="D3" s="120" t="s">
        <v>6</v>
      </c>
      <c r="E3" s="121" t="s">
        <v>43</v>
      </c>
      <c r="F3" s="122"/>
      <c r="G3" s="122"/>
      <c r="H3" s="123"/>
      <c r="I3" s="124" t="s">
        <v>0</v>
      </c>
      <c r="J3" s="125"/>
      <c r="K3" s="124" t="s">
        <v>1</v>
      </c>
      <c r="L3" s="133"/>
      <c r="M3" s="124" t="s">
        <v>45</v>
      </c>
      <c r="N3" s="125"/>
      <c r="O3" s="124" t="s">
        <v>2</v>
      </c>
      <c r="P3" s="133"/>
      <c r="Q3" s="133"/>
      <c r="R3" s="133"/>
      <c r="S3" s="133"/>
      <c r="T3" s="125"/>
      <c r="U3" s="57" t="s">
        <v>41</v>
      </c>
      <c r="V3" s="57" t="s">
        <v>44</v>
      </c>
      <c r="W3" s="131" t="s">
        <v>14</v>
      </c>
      <c r="X3" s="132"/>
      <c r="Y3" s="132"/>
      <c r="Z3" s="132"/>
      <c r="AA3" s="118" t="s">
        <v>7</v>
      </c>
    </row>
    <row r="4" spans="1:27" s="62" customFormat="1" ht="78" customHeight="1">
      <c r="A4" s="117"/>
      <c r="B4" s="118"/>
      <c r="C4" s="119"/>
      <c r="D4" s="120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95" t="s">
        <v>53</v>
      </c>
      <c r="Q4" s="95" t="s">
        <v>54</v>
      </c>
      <c r="R4" s="79" t="s">
        <v>50</v>
      </c>
      <c r="S4" s="79" t="s">
        <v>51</v>
      </c>
      <c r="T4" s="79" t="s">
        <v>52</v>
      </c>
      <c r="U4" s="79" t="s">
        <v>49</v>
      </c>
      <c r="V4" s="79">
        <v>-10</v>
      </c>
      <c r="W4" s="79" t="s">
        <v>8</v>
      </c>
      <c r="X4" s="79" t="s">
        <v>39</v>
      </c>
      <c r="Y4" s="79" t="s">
        <v>9</v>
      </c>
      <c r="Z4" s="79" t="s">
        <v>39</v>
      </c>
      <c r="AA4" s="118"/>
    </row>
    <row r="5" spans="1:30" s="56" customFormat="1" ht="18" customHeight="1">
      <c r="A5" s="87">
        <v>1</v>
      </c>
      <c r="B5" s="87" t="s">
        <v>150</v>
      </c>
      <c r="C5" s="89" t="s">
        <v>151</v>
      </c>
      <c r="D5" s="89" t="s">
        <v>152</v>
      </c>
      <c r="E5" s="90">
        <v>3</v>
      </c>
      <c r="F5" s="90">
        <f>E5</f>
        <v>3</v>
      </c>
      <c r="G5" s="54" t="str">
        <f>VLOOKUP(B5,'[5]Sheet1'!$D$24:$U$56,18,0)</f>
        <v>0</v>
      </c>
      <c r="H5" s="54">
        <f aca="true" t="shared" si="0" ref="H5:H33">F5+G5</f>
        <v>3</v>
      </c>
      <c r="I5" s="54">
        <v>25</v>
      </c>
      <c r="J5" s="54">
        <f aca="true" t="shared" si="1" ref="J5:J33">I5</f>
        <v>25</v>
      </c>
      <c r="K5" s="91">
        <v>16</v>
      </c>
      <c r="L5" s="91">
        <v>10</v>
      </c>
      <c r="M5" s="54">
        <v>17</v>
      </c>
      <c r="N5" s="54">
        <v>15</v>
      </c>
      <c r="O5" s="54"/>
      <c r="P5" s="54"/>
      <c r="Q5" s="54"/>
      <c r="R5" s="54"/>
      <c r="S5" s="54"/>
      <c r="T5" s="54"/>
      <c r="U5" s="54">
        <v>5</v>
      </c>
      <c r="V5" s="54"/>
      <c r="W5" s="54">
        <f>E5+I5+K5+M5+O5</f>
        <v>61</v>
      </c>
      <c r="X5" s="92" t="str">
        <f aca="true" t="shared" si="2" ref="X5:X33">IF(W5&lt;35,"Kém",IF(W5&lt;50,"Yếu",IF(W5&lt;65,"TB",IF(W5&lt;80,"Khá",IF(W5&lt;90,"Tốt","XS")))))</f>
        <v>TB</v>
      </c>
      <c r="Y5" s="93">
        <f aca="true" t="shared" si="3" ref="Y5:Y33">ROUND((H5+J5+L5+N5+R5+S5+T5+U5+V5),0)</f>
        <v>58</v>
      </c>
      <c r="Z5" s="92" t="str">
        <f aca="true" t="shared" si="4" ref="Z5:Z33">IF(Y5&lt;35,"Kém",IF(Y5&lt;50,"Yếu",IF(Y5&lt;65,"TB",IF(Y5&lt;80,"Khá",IF(Y5&lt;90,"Tốt","XS")))))</f>
        <v>TB</v>
      </c>
      <c r="AA5" s="55"/>
      <c r="AB5" s="98"/>
      <c r="AC5" s="98"/>
      <c r="AD5" s="98"/>
    </row>
    <row r="6" spans="1:30" s="56" customFormat="1" ht="18" customHeight="1">
      <c r="A6" s="87">
        <v>2</v>
      </c>
      <c r="B6" s="87" t="s">
        <v>153</v>
      </c>
      <c r="C6" s="89" t="s">
        <v>154</v>
      </c>
      <c r="D6" s="89" t="s">
        <v>152</v>
      </c>
      <c r="E6" s="90">
        <v>6</v>
      </c>
      <c r="F6" s="90">
        <f aca="true" t="shared" si="5" ref="F6:F37">E6</f>
        <v>6</v>
      </c>
      <c r="G6" s="54" t="str">
        <f>VLOOKUP(B6,'[5]Sheet1'!$D$24:$U$56,18,0)</f>
        <v>10</v>
      </c>
      <c r="H6" s="54">
        <f t="shared" si="0"/>
        <v>16</v>
      </c>
      <c r="I6" s="54">
        <v>25</v>
      </c>
      <c r="J6" s="54">
        <f t="shared" si="1"/>
        <v>25</v>
      </c>
      <c r="K6" s="91">
        <v>16</v>
      </c>
      <c r="L6" s="91">
        <v>17</v>
      </c>
      <c r="M6" s="54">
        <v>17</v>
      </c>
      <c r="N6" s="54">
        <v>15</v>
      </c>
      <c r="O6" s="54"/>
      <c r="P6" s="54"/>
      <c r="Q6" s="54"/>
      <c r="R6" s="54"/>
      <c r="S6" s="54"/>
      <c r="T6" s="54"/>
      <c r="U6" s="54">
        <v>5</v>
      </c>
      <c r="V6" s="54"/>
      <c r="W6" s="54">
        <f aca="true" t="shared" si="6" ref="W6:W33">E6+I6+K6+M6+O6</f>
        <v>64</v>
      </c>
      <c r="X6" s="92" t="str">
        <f t="shared" si="2"/>
        <v>TB</v>
      </c>
      <c r="Y6" s="93">
        <f t="shared" si="3"/>
        <v>78</v>
      </c>
      <c r="Z6" s="92" t="str">
        <f t="shared" si="4"/>
        <v>Khá</v>
      </c>
      <c r="AA6" s="55"/>
      <c r="AB6" s="98"/>
      <c r="AC6" s="98"/>
      <c r="AD6" s="98"/>
    </row>
    <row r="7" spans="1:30" s="56" customFormat="1" ht="18" customHeight="1">
      <c r="A7" s="87">
        <v>3</v>
      </c>
      <c r="B7" s="87" t="s">
        <v>155</v>
      </c>
      <c r="C7" s="89" t="s">
        <v>156</v>
      </c>
      <c r="D7" s="89" t="s">
        <v>157</v>
      </c>
      <c r="E7" s="90">
        <v>3</v>
      </c>
      <c r="F7" s="90">
        <f t="shared" si="5"/>
        <v>3</v>
      </c>
      <c r="G7" s="54" t="str">
        <f>VLOOKUP(B7,'[5]Sheet1'!$D$24:$U$56,18,0)</f>
        <v>0</v>
      </c>
      <c r="H7" s="54">
        <f t="shared" si="0"/>
        <v>3</v>
      </c>
      <c r="I7" s="54">
        <v>25</v>
      </c>
      <c r="J7" s="54">
        <f t="shared" si="1"/>
        <v>25</v>
      </c>
      <c r="K7" s="91">
        <v>16</v>
      </c>
      <c r="L7" s="91">
        <v>10</v>
      </c>
      <c r="M7" s="54">
        <v>17</v>
      </c>
      <c r="N7" s="54">
        <v>15</v>
      </c>
      <c r="O7" s="54"/>
      <c r="P7" s="54"/>
      <c r="Q7" s="54"/>
      <c r="R7" s="54"/>
      <c r="S7" s="54"/>
      <c r="T7" s="54"/>
      <c r="U7" s="54"/>
      <c r="V7" s="54"/>
      <c r="W7" s="54">
        <f t="shared" si="6"/>
        <v>61</v>
      </c>
      <c r="X7" s="92" t="str">
        <f t="shared" si="2"/>
        <v>TB</v>
      </c>
      <c r="Y7" s="93">
        <f t="shared" si="3"/>
        <v>53</v>
      </c>
      <c r="Z7" s="92" t="str">
        <f t="shared" si="4"/>
        <v>TB</v>
      </c>
      <c r="AA7" s="55"/>
      <c r="AB7" s="98"/>
      <c r="AC7" s="98"/>
      <c r="AD7" s="98"/>
    </row>
    <row r="8" spans="1:30" s="56" customFormat="1" ht="18" customHeight="1">
      <c r="A8" s="87">
        <v>4</v>
      </c>
      <c r="B8" s="87" t="s">
        <v>158</v>
      </c>
      <c r="C8" s="89" t="s">
        <v>159</v>
      </c>
      <c r="D8" s="89" t="s">
        <v>157</v>
      </c>
      <c r="E8" s="90">
        <v>3</v>
      </c>
      <c r="F8" s="90">
        <f t="shared" si="5"/>
        <v>3</v>
      </c>
      <c r="G8" s="54" t="str">
        <f>VLOOKUP(B8,'[5]Sheet1'!$D$24:$U$56,18,0)</f>
        <v>8</v>
      </c>
      <c r="H8" s="54">
        <f t="shared" si="0"/>
        <v>11</v>
      </c>
      <c r="I8" s="54">
        <v>25</v>
      </c>
      <c r="J8" s="54">
        <f t="shared" si="1"/>
        <v>25</v>
      </c>
      <c r="K8" s="91">
        <v>16</v>
      </c>
      <c r="L8" s="91">
        <v>10</v>
      </c>
      <c r="M8" s="54">
        <v>17</v>
      </c>
      <c r="N8" s="54">
        <v>15</v>
      </c>
      <c r="O8" s="54"/>
      <c r="P8" s="54"/>
      <c r="Q8" s="54"/>
      <c r="R8" s="54"/>
      <c r="S8" s="54"/>
      <c r="T8" s="54"/>
      <c r="U8" s="54"/>
      <c r="V8" s="54"/>
      <c r="W8" s="54">
        <f t="shared" si="6"/>
        <v>61</v>
      </c>
      <c r="X8" s="92" t="str">
        <f t="shared" si="2"/>
        <v>TB</v>
      </c>
      <c r="Y8" s="93">
        <f t="shared" si="3"/>
        <v>61</v>
      </c>
      <c r="Z8" s="92" t="str">
        <f t="shared" si="4"/>
        <v>TB</v>
      </c>
      <c r="AA8" s="55"/>
      <c r="AB8" s="98"/>
      <c r="AC8" s="98"/>
      <c r="AD8" s="98"/>
    </row>
    <row r="9" spans="1:30" s="56" customFormat="1" ht="18" customHeight="1">
      <c r="A9" s="87">
        <v>5</v>
      </c>
      <c r="B9" s="87" t="s">
        <v>160</v>
      </c>
      <c r="C9" s="89" t="s">
        <v>161</v>
      </c>
      <c r="D9" s="89" t="s">
        <v>62</v>
      </c>
      <c r="E9" s="90">
        <v>6</v>
      </c>
      <c r="F9" s="90">
        <f t="shared" si="5"/>
        <v>6</v>
      </c>
      <c r="G9" s="54" t="str">
        <f>VLOOKUP(B9,'[5]Sheet1'!$D$24:$U$56,18,0)</f>
        <v>12</v>
      </c>
      <c r="H9" s="54">
        <f t="shared" si="0"/>
        <v>18</v>
      </c>
      <c r="I9" s="54">
        <v>25</v>
      </c>
      <c r="J9" s="54">
        <f t="shared" si="1"/>
        <v>25</v>
      </c>
      <c r="K9" s="91">
        <v>20</v>
      </c>
      <c r="L9" s="91">
        <v>13</v>
      </c>
      <c r="M9" s="54">
        <v>17</v>
      </c>
      <c r="N9" s="54">
        <v>15</v>
      </c>
      <c r="O9" s="54"/>
      <c r="P9" s="54"/>
      <c r="Q9" s="54"/>
      <c r="R9" s="54"/>
      <c r="S9" s="54"/>
      <c r="T9" s="54"/>
      <c r="U9" s="54">
        <v>5</v>
      </c>
      <c r="V9" s="54"/>
      <c r="W9" s="54">
        <f t="shared" si="6"/>
        <v>68</v>
      </c>
      <c r="X9" s="92" t="str">
        <f t="shared" si="2"/>
        <v>Khá</v>
      </c>
      <c r="Y9" s="93">
        <f t="shared" si="3"/>
        <v>76</v>
      </c>
      <c r="Z9" s="92" t="str">
        <f t="shared" si="4"/>
        <v>Khá</v>
      </c>
      <c r="AA9" s="55"/>
      <c r="AB9" s="98"/>
      <c r="AC9" s="98"/>
      <c r="AD9" s="98"/>
    </row>
    <row r="10" spans="1:30" s="56" customFormat="1" ht="18" customHeight="1">
      <c r="A10" s="87">
        <v>6</v>
      </c>
      <c r="B10" s="87" t="s">
        <v>162</v>
      </c>
      <c r="C10" s="89" t="s">
        <v>163</v>
      </c>
      <c r="D10" s="89" t="s">
        <v>56</v>
      </c>
      <c r="E10" s="90">
        <v>3</v>
      </c>
      <c r="F10" s="90">
        <f t="shared" si="5"/>
        <v>3</v>
      </c>
      <c r="G10" s="54" t="str">
        <f>VLOOKUP(B10,'[5]Sheet1'!$D$24:$U$56,18,0)</f>
        <v>8</v>
      </c>
      <c r="H10" s="54">
        <f t="shared" si="0"/>
        <v>11</v>
      </c>
      <c r="I10" s="54">
        <v>25</v>
      </c>
      <c r="J10" s="54">
        <f t="shared" si="1"/>
        <v>25</v>
      </c>
      <c r="K10" s="91">
        <v>16</v>
      </c>
      <c r="L10" s="91">
        <v>12</v>
      </c>
      <c r="M10" s="54">
        <v>17</v>
      </c>
      <c r="N10" s="54">
        <v>17</v>
      </c>
      <c r="O10" s="54"/>
      <c r="P10" s="54"/>
      <c r="Q10" s="54"/>
      <c r="R10" s="54"/>
      <c r="S10" s="54"/>
      <c r="T10" s="54"/>
      <c r="U10" s="54"/>
      <c r="V10" s="54"/>
      <c r="W10" s="54">
        <f t="shared" si="6"/>
        <v>61</v>
      </c>
      <c r="X10" s="92" t="str">
        <f t="shared" si="2"/>
        <v>TB</v>
      </c>
      <c r="Y10" s="93">
        <f t="shared" si="3"/>
        <v>65</v>
      </c>
      <c r="Z10" s="92" t="str">
        <f t="shared" si="4"/>
        <v>Khá</v>
      </c>
      <c r="AA10" s="55"/>
      <c r="AB10" s="98"/>
      <c r="AC10" s="98"/>
      <c r="AD10" s="98"/>
    </row>
    <row r="11" spans="1:30" s="56" customFormat="1" ht="18" customHeight="1">
      <c r="A11" s="87">
        <v>7</v>
      </c>
      <c r="B11" s="87" t="s">
        <v>164</v>
      </c>
      <c r="C11" s="89" t="s">
        <v>165</v>
      </c>
      <c r="D11" s="89" t="s">
        <v>56</v>
      </c>
      <c r="E11" s="90">
        <v>3</v>
      </c>
      <c r="F11" s="90">
        <f t="shared" si="5"/>
        <v>3</v>
      </c>
      <c r="G11" s="54" t="str">
        <f>VLOOKUP(B11,'[5]Sheet1'!$D$24:$U$56,18,0)</f>
        <v>0</v>
      </c>
      <c r="H11" s="54">
        <f t="shared" si="0"/>
        <v>3</v>
      </c>
      <c r="I11" s="54">
        <v>25</v>
      </c>
      <c r="J11" s="54">
        <f t="shared" si="1"/>
        <v>25</v>
      </c>
      <c r="K11" s="91">
        <v>18</v>
      </c>
      <c r="L11" s="91">
        <v>10</v>
      </c>
      <c r="M11" s="54">
        <v>17</v>
      </c>
      <c r="N11" s="54">
        <v>15</v>
      </c>
      <c r="O11" s="54"/>
      <c r="P11" s="54"/>
      <c r="Q11" s="54"/>
      <c r="R11" s="54"/>
      <c r="S11" s="54"/>
      <c r="T11" s="54"/>
      <c r="U11" s="54"/>
      <c r="V11" s="54"/>
      <c r="W11" s="54">
        <f t="shared" si="6"/>
        <v>63</v>
      </c>
      <c r="X11" s="92" t="str">
        <f t="shared" si="2"/>
        <v>TB</v>
      </c>
      <c r="Y11" s="93">
        <f t="shared" si="3"/>
        <v>53</v>
      </c>
      <c r="Z11" s="92" t="str">
        <f t="shared" si="4"/>
        <v>TB</v>
      </c>
      <c r="AA11" s="55"/>
      <c r="AB11" s="98"/>
      <c r="AC11" s="98"/>
      <c r="AD11" s="98"/>
    </row>
    <row r="12" spans="1:30" s="56" customFormat="1" ht="18" customHeight="1">
      <c r="A12" s="87">
        <v>8</v>
      </c>
      <c r="B12" s="87" t="s">
        <v>166</v>
      </c>
      <c r="C12" s="89" t="s">
        <v>167</v>
      </c>
      <c r="D12" s="89" t="s">
        <v>84</v>
      </c>
      <c r="E12" s="90">
        <v>3</v>
      </c>
      <c r="F12" s="90">
        <f t="shared" si="5"/>
        <v>3</v>
      </c>
      <c r="G12" s="54" t="str">
        <f>VLOOKUP(B12,'[5]Sheet1'!$D$24:$U$56,18,0)</f>
        <v>10</v>
      </c>
      <c r="H12" s="54">
        <f t="shared" si="0"/>
        <v>13</v>
      </c>
      <c r="I12" s="54">
        <v>25</v>
      </c>
      <c r="J12" s="54">
        <f t="shared" si="1"/>
        <v>25</v>
      </c>
      <c r="K12" s="91">
        <v>16</v>
      </c>
      <c r="L12" s="91">
        <v>10</v>
      </c>
      <c r="M12" s="54">
        <v>17</v>
      </c>
      <c r="N12" s="54">
        <v>15</v>
      </c>
      <c r="O12" s="54"/>
      <c r="P12" s="54"/>
      <c r="Q12" s="54"/>
      <c r="R12" s="54"/>
      <c r="S12" s="54"/>
      <c r="T12" s="54"/>
      <c r="U12" s="54"/>
      <c r="V12" s="54"/>
      <c r="W12" s="54">
        <f t="shared" si="6"/>
        <v>61</v>
      </c>
      <c r="X12" s="92" t="str">
        <f t="shared" si="2"/>
        <v>TB</v>
      </c>
      <c r="Y12" s="93">
        <f t="shared" si="3"/>
        <v>63</v>
      </c>
      <c r="Z12" s="92" t="str">
        <f t="shared" si="4"/>
        <v>TB</v>
      </c>
      <c r="AA12" s="55"/>
      <c r="AB12" s="98"/>
      <c r="AC12" s="98"/>
      <c r="AD12" s="98"/>
    </row>
    <row r="13" spans="1:30" s="56" customFormat="1" ht="18" customHeight="1">
      <c r="A13" s="87">
        <v>9</v>
      </c>
      <c r="B13" s="87" t="s">
        <v>168</v>
      </c>
      <c r="C13" s="89" t="s">
        <v>169</v>
      </c>
      <c r="D13" s="89" t="s">
        <v>84</v>
      </c>
      <c r="E13" s="90">
        <v>3</v>
      </c>
      <c r="F13" s="90">
        <f t="shared" si="5"/>
        <v>3</v>
      </c>
      <c r="G13" s="54" t="str">
        <f>VLOOKUP(B13,'[5]Sheet1'!$D$24:$U$56,18,0)</f>
        <v>0</v>
      </c>
      <c r="H13" s="54">
        <f t="shared" si="0"/>
        <v>3</v>
      </c>
      <c r="I13" s="54">
        <v>25</v>
      </c>
      <c r="J13" s="54">
        <f t="shared" si="1"/>
        <v>25</v>
      </c>
      <c r="K13" s="91">
        <v>16</v>
      </c>
      <c r="L13" s="91">
        <v>13</v>
      </c>
      <c r="M13" s="54">
        <v>17</v>
      </c>
      <c r="N13" s="54">
        <v>15</v>
      </c>
      <c r="O13" s="54"/>
      <c r="P13" s="54"/>
      <c r="Q13" s="54"/>
      <c r="R13" s="54"/>
      <c r="S13" s="54"/>
      <c r="T13" s="54"/>
      <c r="U13" s="54"/>
      <c r="V13" s="54"/>
      <c r="W13" s="54">
        <f t="shared" si="6"/>
        <v>61</v>
      </c>
      <c r="X13" s="92" t="str">
        <f t="shared" si="2"/>
        <v>TB</v>
      </c>
      <c r="Y13" s="93">
        <f t="shared" si="3"/>
        <v>56</v>
      </c>
      <c r="Z13" s="92" t="str">
        <f t="shared" si="4"/>
        <v>TB</v>
      </c>
      <c r="AA13" s="55"/>
      <c r="AB13" s="98"/>
      <c r="AC13" s="98"/>
      <c r="AD13" s="98"/>
    </row>
    <row r="14" spans="1:30" s="56" customFormat="1" ht="18" customHeight="1">
      <c r="A14" s="87">
        <v>10</v>
      </c>
      <c r="B14" s="87" t="s">
        <v>170</v>
      </c>
      <c r="C14" s="89" t="s">
        <v>171</v>
      </c>
      <c r="D14" s="89" t="s">
        <v>172</v>
      </c>
      <c r="E14" s="90">
        <v>3</v>
      </c>
      <c r="F14" s="90">
        <f t="shared" si="5"/>
        <v>3</v>
      </c>
      <c r="G14" s="54" t="str">
        <f>VLOOKUP(B14,'[5]Sheet1'!$D$24:$U$56,18,0)</f>
        <v>0</v>
      </c>
      <c r="H14" s="54">
        <f t="shared" si="0"/>
        <v>3</v>
      </c>
      <c r="I14" s="54">
        <v>25</v>
      </c>
      <c r="J14" s="54">
        <f t="shared" si="1"/>
        <v>25</v>
      </c>
      <c r="K14" s="91">
        <v>20</v>
      </c>
      <c r="L14" s="91">
        <v>17</v>
      </c>
      <c r="M14" s="54">
        <v>17</v>
      </c>
      <c r="N14" s="54">
        <v>17</v>
      </c>
      <c r="O14" s="54">
        <v>10</v>
      </c>
      <c r="P14" s="54"/>
      <c r="Q14" s="54"/>
      <c r="R14" s="54">
        <v>10</v>
      </c>
      <c r="S14" s="54"/>
      <c r="T14" s="54"/>
      <c r="U14" s="54"/>
      <c r="V14" s="54"/>
      <c r="W14" s="54">
        <f t="shared" si="6"/>
        <v>75</v>
      </c>
      <c r="X14" s="92" t="str">
        <f t="shared" si="2"/>
        <v>Khá</v>
      </c>
      <c r="Y14" s="93">
        <f t="shared" si="3"/>
        <v>72</v>
      </c>
      <c r="Z14" s="92" t="str">
        <f t="shared" si="4"/>
        <v>Khá</v>
      </c>
      <c r="AA14" s="55" t="s">
        <v>65</v>
      </c>
      <c r="AB14" s="98"/>
      <c r="AC14" s="98"/>
      <c r="AD14" s="98"/>
    </row>
    <row r="15" spans="1:30" s="56" customFormat="1" ht="18" customHeight="1">
      <c r="A15" s="87">
        <v>11</v>
      </c>
      <c r="B15" s="87" t="s">
        <v>173</v>
      </c>
      <c r="C15" s="89" t="s">
        <v>174</v>
      </c>
      <c r="D15" s="89" t="s">
        <v>92</v>
      </c>
      <c r="E15" s="90">
        <v>3</v>
      </c>
      <c r="F15" s="90">
        <f t="shared" si="5"/>
        <v>3</v>
      </c>
      <c r="G15" s="54" t="str">
        <f>VLOOKUP(B15,'[5]Sheet1'!$D$24:$U$56,18,0)</f>
        <v>8</v>
      </c>
      <c r="H15" s="54">
        <f t="shared" si="0"/>
        <v>11</v>
      </c>
      <c r="I15" s="54">
        <v>25</v>
      </c>
      <c r="J15" s="54">
        <f t="shared" si="1"/>
        <v>25</v>
      </c>
      <c r="K15" s="91">
        <v>16</v>
      </c>
      <c r="L15" s="91">
        <v>12</v>
      </c>
      <c r="M15" s="54">
        <v>17</v>
      </c>
      <c r="N15" s="54">
        <v>17</v>
      </c>
      <c r="O15" s="54"/>
      <c r="P15" s="54"/>
      <c r="Q15" s="54"/>
      <c r="R15" s="54"/>
      <c r="S15" s="54"/>
      <c r="T15" s="54"/>
      <c r="U15" s="54"/>
      <c r="V15" s="54">
        <v>-10</v>
      </c>
      <c r="W15" s="54">
        <f t="shared" si="6"/>
        <v>61</v>
      </c>
      <c r="X15" s="92" t="str">
        <f t="shared" si="2"/>
        <v>TB</v>
      </c>
      <c r="Y15" s="93">
        <f t="shared" si="3"/>
        <v>55</v>
      </c>
      <c r="Z15" s="92" t="str">
        <f t="shared" si="4"/>
        <v>TB</v>
      </c>
      <c r="AA15" s="55"/>
      <c r="AB15" s="98"/>
      <c r="AC15" s="98"/>
      <c r="AD15" s="98"/>
    </row>
    <row r="16" spans="1:30" s="56" customFormat="1" ht="18" customHeight="1">
      <c r="A16" s="87">
        <v>12</v>
      </c>
      <c r="B16" s="87" t="s">
        <v>175</v>
      </c>
      <c r="C16" s="89" t="s">
        <v>176</v>
      </c>
      <c r="D16" s="89" t="s">
        <v>177</v>
      </c>
      <c r="E16" s="90">
        <v>3</v>
      </c>
      <c r="F16" s="90">
        <f t="shared" si="5"/>
        <v>3</v>
      </c>
      <c r="G16" s="54" t="str">
        <f>VLOOKUP(B16,'[5]Sheet1'!$D$24:$U$56,18,0)</f>
        <v>12</v>
      </c>
      <c r="H16" s="54">
        <f t="shared" si="0"/>
        <v>15</v>
      </c>
      <c r="I16" s="54">
        <v>25</v>
      </c>
      <c r="J16" s="54">
        <f t="shared" si="1"/>
        <v>25</v>
      </c>
      <c r="K16" s="91">
        <v>16</v>
      </c>
      <c r="L16" s="91">
        <v>12</v>
      </c>
      <c r="M16" s="54">
        <v>17</v>
      </c>
      <c r="N16" s="54">
        <v>17</v>
      </c>
      <c r="O16" s="54"/>
      <c r="P16" s="96"/>
      <c r="Q16" s="54"/>
      <c r="S16" s="54"/>
      <c r="T16" s="54"/>
      <c r="U16" s="54"/>
      <c r="V16" s="54"/>
      <c r="W16" s="54">
        <f t="shared" si="6"/>
        <v>61</v>
      </c>
      <c r="X16" s="92" t="str">
        <f t="shared" si="2"/>
        <v>TB</v>
      </c>
      <c r="Y16" s="93">
        <f>ROUND((H16+J16+L16+N16+R19+S16+T16+U16+V16),0)</f>
        <v>76</v>
      </c>
      <c r="Z16" s="92" t="str">
        <f t="shared" si="4"/>
        <v>Khá</v>
      </c>
      <c r="AA16" s="55"/>
      <c r="AB16" s="113"/>
      <c r="AC16" s="113"/>
      <c r="AD16" s="113"/>
    </row>
    <row r="17" spans="1:30" s="56" customFormat="1" ht="18" customHeight="1">
      <c r="A17" s="87">
        <v>13</v>
      </c>
      <c r="B17" s="87" t="s">
        <v>178</v>
      </c>
      <c r="C17" s="89" t="s">
        <v>179</v>
      </c>
      <c r="D17" s="89" t="s">
        <v>177</v>
      </c>
      <c r="E17" s="90">
        <v>3</v>
      </c>
      <c r="F17" s="90">
        <f t="shared" si="5"/>
        <v>3</v>
      </c>
      <c r="G17" s="54" t="str">
        <f>VLOOKUP(B17,'[5]Sheet1'!$D$24:$U$56,18,0)</f>
        <v>12</v>
      </c>
      <c r="H17" s="54">
        <f t="shared" si="0"/>
        <v>15</v>
      </c>
      <c r="I17" s="54">
        <v>25</v>
      </c>
      <c r="J17" s="54">
        <f t="shared" si="1"/>
        <v>25</v>
      </c>
      <c r="K17" s="91">
        <v>20</v>
      </c>
      <c r="L17" s="91">
        <v>18</v>
      </c>
      <c r="M17" s="54">
        <v>17</v>
      </c>
      <c r="N17" s="54">
        <v>17</v>
      </c>
      <c r="O17" s="54"/>
      <c r="P17" s="54"/>
      <c r="Q17" s="54"/>
      <c r="R17" s="54"/>
      <c r="S17" s="54"/>
      <c r="T17" s="54"/>
      <c r="U17" s="54"/>
      <c r="V17" s="54"/>
      <c r="W17" s="54">
        <f t="shared" si="6"/>
        <v>65</v>
      </c>
      <c r="X17" s="92" t="str">
        <f t="shared" si="2"/>
        <v>Khá</v>
      </c>
      <c r="Y17" s="93">
        <f t="shared" si="3"/>
        <v>75</v>
      </c>
      <c r="Z17" s="92" t="str">
        <f t="shared" si="4"/>
        <v>Khá</v>
      </c>
      <c r="AA17" s="55"/>
      <c r="AB17" s="98"/>
      <c r="AC17" s="98"/>
      <c r="AD17" s="98"/>
    </row>
    <row r="18" spans="1:30" s="56" customFormat="1" ht="18" customHeight="1">
      <c r="A18" s="87">
        <v>14</v>
      </c>
      <c r="B18" s="87" t="s">
        <v>180</v>
      </c>
      <c r="C18" s="89" t="s">
        <v>108</v>
      </c>
      <c r="D18" s="89" t="s">
        <v>181</v>
      </c>
      <c r="E18" s="90">
        <v>3</v>
      </c>
      <c r="F18" s="90">
        <f t="shared" si="5"/>
        <v>3</v>
      </c>
      <c r="G18" s="54" t="str">
        <f>VLOOKUP(B18,'[5]Sheet1'!$D$24:$U$56,18,0)</f>
        <v>12</v>
      </c>
      <c r="H18" s="54">
        <f t="shared" si="0"/>
        <v>15</v>
      </c>
      <c r="I18" s="54">
        <v>25</v>
      </c>
      <c r="J18" s="54">
        <f t="shared" si="1"/>
        <v>25</v>
      </c>
      <c r="K18" s="91">
        <v>16</v>
      </c>
      <c r="L18" s="91">
        <v>13</v>
      </c>
      <c r="M18" s="54">
        <v>17</v>
      </c>
      <c r="N18" s="54">
        <v>15</v>
      </c>
      <c r="O18" s="54"/>
      <c r="P18" s="54"/>
      <c r="Q18" s="54"/>
      <c r="R18" s="54"/>
      <c r="S18" s="54"/>
      <c r="T18" s="54"/>
      <c r="U18" s="54"/>
      <c r="V18" s="54"/>
      <c r="W18" s="54">
        <f t="shared" si="6"/>
        <v>61</v>
      </c>
      <c r="X18" s="92" t="str">
        <f t="shared" si="2"/>
        <v>TB</v>
      </c>
      <c r="Y18" s="93">
        <f t="shared" si="3"/>
        <v>68</v>
      </c>
      <c r="Z18" s="92" t="str">
        <f t="shared" si="4"/>
        <v>Khá</v>
      </c>
      <c r="AA18" s="55"/>
      <c r="AB18" s="98"/>
      <c r="AC18" s="98"/>
      <c r="AD18" s="98"/>
    </row>
    <row r="19" spans="1:30" s="56" customFormat="1" ht="18" customHeight="1">
      <c r="A19" s="87">
        <v>15</v>
      </c>
      <c r="B19" s="87" t="s">
        <v>182</v>
      </c>
      <c r="C19" s="89" t="s">
        <v>183</v>
      </c>
      <c r="D19" s="89" t="s">
        <v>184</v>
      </c>
      <c r="E19" s="90">
        <v>3</v>
      </c>
      <c r="F19" s="90">
        <f t="shared" si="5"/>
        <v>3</v>
      </c>
      <c r="G19" s="54" t="str">
        <f>VLOOKUP(B19,'[5]Sheet1'!$D$24:$U$56,18,0)</f>
        <v>10</v>
      </c>
      <c r="H19" s="54">
        <f t="shared" si="0"/>
        <v>13</v>
      </c>
      <c r="I19" s="54">
        <v>25</v>
      </c>
      <c r="J19" s="54">
        <f t="shared" si="1"/>
        <v>25</v>
      </c>
      <c r="K19" s="91">
        <v>20</v>
      </c>
      <c r="L19" s="91">
        <v>12</v>
      </c>
      <c r="M19" s="54">
        <v>17</v>
      </c>
      <c r="N19" s="54">
        <v>15</v>
      </c>
      <c r="O19" s="54">
        <v>5</v>
      </c>
      <c r="P19" s="54"/>
      <c r="Q19" s="54"/>
      <c r="R19" s="91">
        <v>7</v>
      </c>
      <c r="S19" s="54"/>
      <c r="T19" s="54"/>
      <c r="U19" s="54"/>
      <c r="V19" s="54"/>
      <c r="W19" s="54">
        <f t="shared" si="6"/>
        <v>70</v>
      </c>
      <c r="X19" s="92" t="str">
        <f t="shared" si="2"/>
        <v>Khá</v>
      </c>
      <c r="Y19" s="93">
        <f t="shared" si="3"/>
        <v>72</v>
      </c>
      <c r="Z19" s="92" t="str">
        <f t="shared" si="4"/>
        <v>Khá</v>
      </c>
      <c r="AA19" s="55" t="s">
        <v>149</v>
      </c>
      <c r="AB19" s="113"/>
      <c r="AC19" s="113"/>
      <c r="AD19" s="113"/>
    </row>
    <row r="20" spans="1:30" s="56" customFormat="1" ht="18" customHeight="1">
      <c r="A20" s="87">
        <v>16</v>
      </c>
      <c r="B20" s="87" t="s">
        <v>185</v>
      </c>
      <c r="C20" s="89" t="s">
        <v>57</v>
      </c>
      <c r="D20" s="89" t="s">
        <v>184</v>
      </c>
      <c r="E20" s="90">
        <v>3</v>
      </c>
      <c r="F20" s="90">
        <f t="shared" si="5"/>
        <v>3</v>
      </c>
      <c r="G20" s="54" t="str">
        <f>VLOOKUP(B20,'[5]Sheet1'!$D$24:$U$56,18,0)</f>
        <v>14</v>
      </c>
      <c r="H20" s="54">
        <f t="shared" si="0"/>
        <v>17</v>
      </c>
      <c r="I20" s="54">
        <v>25</v>
      </c>
      <c r="J20" s="54">
        <f t="shared" si="1"/>
        <v>25</v>
      </c>
      <c r="K20" s="91">
        <v>20</v>
      </c>
      <c r="L20" s="91">
        <v>19</v>
      </c>
      <c r="M20" s="54">
        <v>17</v>
      </c>
      <c r="N20" s="54">
        <v>15</v>
      </c>
      <c r="O20" s="54"/>
      <c r="P20" s="54"/>
      <c r="Q20" s="54"/>
      <c r="R20" s="54"/>
      <c r="S20" s="54"/>
      <c r="T20" s="54"/>
      <c r="U20" s="54"/>
      <c r="V20" s="54"/>
      <c r="W20" s="54">
        <f t="shared" si="6"/>
        <v>65</v>
      </c>
      <c r="X20" s="92" t="str">
        <f t="shared" si="2"/>
        <v>Khá</v>
      </c>
      <c r="Y20" s="93">
        <f t="shared" si="3"/>
        <v>76</v>
      </c>
      <c r="Z20" s="92" t="str">
        <f t="shared" si="4"/>
        <v>Khá</v>
      </c>
      <c r="AA20" s="55"/>
      <c r="AB20" s="98"/>
      <c r="AC20" s="98"/>
      <c r="AD20" s="98"/>
    </row>
    <row r="21" spans="1:30" s="56" customFormat="1" ht="18" customHeight="1">
      <c r="A21" s="87">
        <v>17</v>
      </c>
      <c r="B21" s="87" t="s">
        <v>186</v>
      </c>
      <c r="C21" s="89" t="s">
        <v>187</v>
      </c>
      <c r="D21" s="89" t="s">
        <v>188</v>
      </c>
      <c r="E21" s="90">
        <v>6</v>
      </c>
      <c r="F21" s="90">
        <f t="shared" si="5"/>
        <v>6</v>
      </c>
      <c r="G21" s="54" t="str">
        <f>VLOOKUP(B21,'[5]Sheet1'!$D$24:$U$56,18,0)</f>
        <v>10</v>
      </c>
      <c r="H21" s="54">
        <f t="shared" si="0"/>
        <v>16</v>
      </c>
      <c r="I21" s="54">
        <v>25</v>
      </c>
      <c r="J21" s="54">
        <f t="shared" si="1"/>
        <v>25</v>
      </c>
      <c r="K21" s="91">
        <v>20</v>
      </c>
      <c r="L21" s="91">
        <v>19</v>
      </c>
      <c r="M21" s="54">
        <v>17</v>
      </c>
      <c r="N21" s="54">
        <v>17</v>
      </c>
      <c r="O21" s="54">
        <v>10</v>
      </c>
      <c r="P21" s="54"/>
      <c r="Q21" s="54"/>
      <c r="R21" s="54">
        <v>10</v>
      </c>
      <c r="S21" s="54"/>
      <c r="T21" s="54"/>
      <c r="U21" s="54"/>
      <c r="V21" s="54"/>
      <c r="W21" s="54">
        <f>E21+I21+K21+M21+O21</f>
        <v>78</v>
      </c>
      <c r="X21" s="92" t="str">
        <f t="shared" si="2"/>
        <v>Khá</v>
      </c>
      <c r="Y21" s="93">
        <f t="shared" si="3"/>
        <v>87</v>
      </c>
      <c r="Z21" s="92" t="str">
        <f t="shared" si="4"/>
        <v>Tốt</v>
      </c>
      <c r="AA21" s="55" t="s">
        <v>66</v>
      </c>
      <c r="AB21" s="98"/>
      <c r="AC21" s="98"/>
      <c r="AD21" s="98"/>
    </row>
    <row r="22" spans="1:30" s="56" customFormat="1" ht="18" customHeight="1">
      <c r="A22" s="87">
        <v>18</v>
      </c>
      <c r="B22" s="87" t="s">
        <v>189</v>
      </c>
      <c r="C22" s="89" t="s">
        <v>190</v>
      </c>
      <c r="D22" s="89" t="s">
        <v>191</v>
      </c>
      <c r="E22" s="90">
        <v>3</v>
      </c>
      <c r="F22" s="90">
        <f t="shared" si="5"/>
        <v>3</v>
      </c>
      <c r="G22" s="54" t="str">
        <f>VLOOKUP(B22,'[5]Sheet1'!$D$24:$U$56,18,0)</f>
        <v>8</v>
      </c>
      <c r="H22" s="54">
        <f t="shared" si="0"/>
        <v>11</v>
      </c>
      <c r="I22" s="54">
        <v>25</v>
      </c>
      <c r="J22" s="54">
        <f t="shared" si="1"/>
        <v>25</v>
      </c>
      <c r="K22" s="91">
        <v>20</v>
      </c>
      <c r="L22" s="91">
        <v>17</v>
      </c>
      <c r="M22" s="54">
        <v>17</v>
      </c>
      <c r="N22" s="54">
        <v>17</v>
      </c>
      <c r="O22" s="54">
        <v>5</v>
      </c>
      <c r="P22" s="54"/>
      <c r="Q22" s="54"/>
      <c r="R22" s="54">
        <v>5</v>
      </c>
      <c r="S22" s="54"/>
      <c r="T22" s="54"/>
      <c r="U22" s="54"/>
      <c r="V22" s="54"/>
      <c r="W22" s="54">
        <f t="shared" si="6"/>
        <v>70</v>
      </c>
      <c r="X22" s="92" t="str">
        <f t="shared" si="2"/>
        <v>Khá</v>
      </c>
      <c r="Y22" s="93">
        <f t="shared" si="3"/>
        <v>75</v>
      </c>
      <c r="Z22" s="92" t="str">
        <f t="shared" si="4"/>
        <v>Khá</v>
      </c>
      <c r="AA22" s="55" t="s">
        <v>64</v>
      </c>
      <c r="AB22" s="98"/>
      <c r="AC22" s="98"/>
      <c r="AD22" s="98"/>
    </row>
    <row r="23" spans="1:30" s="56" customFormat="1" ht="18" customHeight="1">
      <c r="A23" s="87">
        <v>19</v>
      </c>
      <c r="B23" s="87" t="s">
        <v>192</v>
      </c>
      <c r="C23" s="89" t="s">
        <v>193</v>
      </c>
      <c r="D23" s="89" t="s">
        <v>59</v>
      </c>
      <c r="E23" s="90">
        <v>3</v>
      </c>
      <c r="F23" s="90">
        <f t="shared" si="5"/>
        <v>3</v>
      </c>
      <c r="G23" s="54" t="str">
        <f>VLOOKUP(B23,'[5]Sheet1'!$D$24:$U$56,18,0)</f>
        <v>8</v>
      </c>
      <c r="H23" s="54">
        <f t="shared" si="0"/>
        <v>11</v>
      </c>
      <c r="I23" s="54">
        <v>25</v>
      </c>
      <c r="J23" s="54">
        <f t="shared" si="1"/>
        <v>25</v>
      </c>
      <c r="K23" s="91">
        <v>18</v>
      </c>
      <c r="L23" s="91">
        <v>10</v>
      </c>
      <c r="M23" s="54">
        <v>17</v>
      </c>
      <c r="N23" s="54">
        <v>19</v>
      </c>
      <c r="O23" s="54"/>
      <c r="P23" s="54"/>
      <c r="Q23" s="54"/>
      <c r="R23" s="54"/>
      <c r="S23" s="54"/>
      <c r="T23" s="54"/>
      <c r="U23" s="54"/>
      <c r="V23" s="54"/>
      <c r="W23" s="54">
        <f t="shared" si="6"/>
        <v>63</v>
      </c>
      <c r="X23" s="92" t="str">
        <f t="shared" si="2"/>
        <v>TB</v>
      </c>
      <c r="Y23" s="93">
        <f t="shared" si="3"/>
        <v>65</v>
      </c>
      <c r="Z23" s="92" t="str">
        <f t="shared" si="4"/>
        <v>Khá</v>
      </c>
      <c r="AA23" s="55"/>
      <c r="AB23" s="98"/>
      <c r="AC23" s="98"/>
      <c r="AD23" s="98"/>
    </row>
    <row r="24" spans="1:30" s="56" customFormat="1" ht="18" customHeight="1">
      <c r="A24" s="87">
        <v>20</v>
      </c>
      <c r="B24" s="87" t="s">
        <v>194</v>
      </c>
      <c r="C24" s="89" t="s">
        <v>58</v>
      </c>
      <c r="D24" s="89" t="s">
        <v>195</v>
      </c>
      <c r="E24" s="90">
        <v>6</v>
      </c>
      <c r="F24" s="90">
        <f t="shared" si="5"/>
        <v>6</v>
      </c>
      <c r="G24" s="54" t="str">
        <f>VLOOKUP(B24,'[5]Sheet1'!$D$24:$U$56,18,0)</f>
        <v>10</v>
      </c>
      <c r="H24" s="54">
        <f t="shared" si="0"/>
        <v>16</v>
      </c>
      <c r="I24" s="54">
        <v>25</v>
      </c>
      <c r="J24" s="54">
        <f t="shared" si="1"/>
        <v>25</v>
      </c>
      <c r="K24" s="91">
        <v>20</v>
      </c>
      <c r="L24" s="91">
        <v>18</v>
      </c>
      <c r="M24" s="54">
        <v>17</v>
      </c>
      <c r="N24" s="54">
        <v>15</v>
      </c>
      <c r="O24" s="54"/>
      <c r="P24" s="54"/>
      <c r="Q24" s="54"/>
      <c r="R24" s="54"/>
      <c r="S24" s="54"/>
      <c r="T24" s="54"/>
      <c r="U24" s="54"/>
      <c r="V24" s="54"/>
      <c r="W24" s="54">
        <f t="shared" si="6"/>
        <v>68</v>
      </c>
      <c r="X24" s="92" t="str">
        <f t="shared" si="2"/>
        <v>Khá</v>
      </c>
      <c r="Y24" s="93">
        <f t="shared" si="3"/>
        <v>74</v>
      </c>
      <c r="Z24" s="92" t="str">
        <f t="shared" si="4"/>
        <v>Khá</v>
      </c>
      <c r="AA24" s="55"/>
      <c r="AB24" s="98"/>
      <c r="AC24" s="98"/>
      <c r="AD24" s="98"/>
    </row>
    <row r="25" spans="1:30" s="56" customFormat="1" ht="18" customHeight="1">
      <c r="A25" s="87">
        <v>21</v>
      </c>
      <c r="B25" s="87" t="s">
        <v>196</v>
      </c>
      <c r="C25" s="89" t="s">
        <v>118</v>
      </c>
      <c r="D25" s="89" t="s">
        <v>197</v>
      </c>
      <c r="E25" s="90">
        <v>3</v>
      </c>
      <c r="F25" s="90">
        <f t="shared" si="5"/>
        <v>3</v>
      </c>
      <c r="G25" s="54" t="str">
        <f>VLOOKUP(B25,'[5]Sheet1'!$D$24:$U$56,18,0)</f>
        <v>0</v>
      </c>
      <c r="H25" s="54">
        <f t="shared" si="0"/>
        <v>3</v>
      </c>
      <c r="I25" s="54">
        <v>25</v>
      </c>
      <c r="J25" s="54">
        <f t="shared" si="1"/>
        <v>25</v>
      </c>
      <c r="K25" s="91">
        <v>16</v>
      </c>
      <c r="L25" s="91">
        <v>10</v>
      </c>
      <c r="M25" s="54">
        <v>17</v>
      </c>
      <c r="N25" s="54">
        <v>15</v>
      </c>
      <c r="O25" s="54"/>
      <c r="P25" s="54"/>
      <c r="Q25" s="54"/>
      <c r="R25" s="54"/>
      <c r="S25" s="54"/>
      <c r="T25" s="54"/>
      <c r="U25" s="54"/>
      <c r="V25" s="54">
        <v>-10</v>
      </c>
      <c r="W25" s="54">
        <f t="shared" si="6"/>
        <v>61</v>
      </c>
      <c r="X25" s="92" t="str">
        <f t="shared" si="2"/>
        <v>TB</v>
      </c>
      <c r="Y25" s="93">
        <f t="shared" si="3"/>
        <v>43</v>
      </c>
      <c r="Z25" s="92" t="str">
        <f t="shared" si="4"/>
        <v>Yếu</v>
      </c>
      <c r="AA25" s="55"/>
      <c r="AB25" s="98"/>
      <c r="AC25" s="98"/>
      <c r="AD25" s="98"/>
    </row>
    <row r="26" spans="1:30" s="56" customFormat="1" ht="18" customHeight="1">
      <c r="A26" s="87">
        <v>22</v>
      </c>
      <c r="B26" s="87" t="s">
        <v>198</v>
      </c>
      <c r="C26" s="89" t="s">
        <v>91</v>
      </c>
      <c r="D26" s="89" t="s">
        <v>199</v>
      </c>
      <c r="E26" s="90">
        <v>3</v>
      </c>
      <c r="F26" s="90">
        <f t="shared" si="5"/>
        <v>3</v>
      </c>
      <c r="G26" s="54" t="str">
        <f>VLOOKUP(B26,'[5]Sheet1'!$D$24:$U$56,18,0)</f>
        <v>12</v>
      </c>
      <c r="H26" s="54">
        <f t="shared" si="0"/>
        <v>15</v>
      </c>
      <c r="I26" s="54">
        <v>25</v>
      </c>
      <c r="J26" s="54">
        <f t="shared" si="1"/>
        <v>25</v>
      </c>
      <c r="K26" s="91">
        <v>16</v>
      </c>
      <c r="L26" s="91">
        <v>10</v>
      </c>
      <c r="M26" s="54">
        <v>17</v>
      </c>
      <c r="N26" s="54">
        <v>19</v>
      </c>
      <c r="O26" s="54">
        <v>5</v>
      </c>
      <c r="P26" s="54"/>
      <c r="Q26" s="54"/>
      <c r="R26" s="54"/>
      <c r="S26" s="54"/>
      <c r="T26" s="54"/>
      <c r="U26" s="54"/>
      <c r="V26" s="54"/>
      <c r="W26" s="54">
        <f t="shared" si="6"/>
        <v>66</v>
      </c>
      <c r="X26" s="92" t="str">
        <f t="shared" si="2"/>
        <v>Khá</v>
      </c>
      <c r="Y26" s="93">
        <f t="shared" si="3"/>
        <v>69</v>
      </c>
      <c r="Z26" s="92" t="str">
        <f t="shared" si="4"/>
        <v>Khá</v>
      </c>
      <c r="AA26" s="55"/>
      <c r="AB26" s="98"/>
      <c r="AC26" s="98"/>
      <c r="AD26" s="98"/>
    </row>
    <row r="27" spans="1:30" s="56" customFormat="1" ht="18" customHeight="1">
      <c r="A27" s="87">
        <v>23</v>
      </c>
      <c r="B27" s="87" t="s">
        <v>200</v>
      </c>
      <c r="C27" s="89" t="s">
        <v>58</v>
      </c>
      <c r="D27" s="89" t="s">
        <v>199</v>
      </c>
      <c r="E27" s="90">
        <v>6</v>
      </c>
      <c r="F27" s="90">
        <f t="shared" si="5"/>
        <v>6</v>
      </c>
      <c r="G27" s="54" t="str">
        <f>VLOOKUP(B27,'[5]Sheet1'!$D$24:$U$56,18,0)</f>
        <v>12</v>
      </c>
      <c r="H27" s="54">
        <f t="shared" si="0"/>
        <v>18</v>
      </c>
      <c r="I27" s="54">
        <v>25</v>
      </c>
      <c r="J27" s="54">
        <f t="shared" si="1"/>
        <v>25</v>
      </c>
      <c r="K27" s="91">
        <v>20</v>
      </c>
      <c r="L27" s="91">
        <v>19</v>
      </c>
      <c r="M27" s="54">
        <v>17</v>
      </c>
      <c r="N27" s="54">
        <v>17</v>
      </c>
      <c r="O27" s="54"/>
      <c r="P27" s="54"/>
      <c r="Q27" s="54"/>
      <c r="R27" s="54">
        <v>7</v>
      </c>
      <c r="S27" s="54"/>
      <c r="T27" s="54"/>
      <c r="U27" s="54"/>
      <c r="V27" s="54"/>
      <c r="W27" s="54">
        <f t="shared" si="6"/>
        <v>68</v>
      </c>
      <c r="X27" s="92" t="str">
        <f t="shared" si="2"/>
        <v>Khá</v>
      </c>
      <c r="Y27" s="93">
        <f t="shared" si="3"/>
        <v>86</v>
      </c>
      <c r="Z27" s="92" t="str">
        <f t="shared" si="4"/>
        <v>Tốt</v>
      </c>
      <c r="AA27" s="55" t="s">
        <v>226</v>
      </c>
      <c r="AB27" s="98"/>
      <c r="AC27" s="98"/>
      <c r="AD27" s="98"/>
    </row>
    <row r="28" spans="1:30" s="56" customFormat="1" ht="18" customHeight="1">
      <c r="A28" s="87">
        <v>24</v>
      </c>
      <c r="B28" s="87" t="s">
        <v>201</v>
      </c>
      <c r="C28" s="89" t="s">
        <v>202</v>
      </c>
      <c r="D28" s="89" t="s">
        <v>122</v>
      </c>
      <c r="E28" s="90">
        <v>3</v>
      </c>
      <c r="F28" s="90">
        <f t="shared" si="5"/>
        <v>3</v>
      </c>
      <c r="G28" s="54" t="str">
        <f>VLOOKUP(B28,'[5]Sheet1'!$D$24:$U$56,18,0)</f>
        <v>0</v>
      </c>
      <c r="H28" s="54">
        <f t="shared" si="0"/>
        <v>3</v>
      </c>
      <c r="I28" s="54">
        <v>25</v>
      </c>
      <c r="J28" s="54">
        <f t="shared" si="1"/>
        <v>25</v>
      </c>
      <c r="K28" s="91">
        <v>16</v>
      </c>
      <c r="L28" s="91">
        <v>10</v>
      </c>
      <c r="M28" s="54">
        <v>17</v>
      </c>
      <c r="N28" s="54">
        <v>15</v>
      </c>
      <c r="O28" s="54"/>
      <c r="P28" s="54"/>
      <c r="Q28" s="54"/>
      <c r="R28" s="54"/>
      <c r="S28" s="54"/>
      <c r="T28" s="54"/>
      <c r="U28" s="54"/>
      <c r="V28" s="54">
        <v>-10</v>
      </c>
      <c r="W28" s="54">
        <f t="shared" si="6"/>
        <v>61</v>
      </c>
      <c r="X28" s="92" t="str">
        <f t="shared" si="2"/>
        <v>TB</v>
      </c>
      <c r="Y28" s="93">
        <f t="shared" si="3"/>
        <v>43</v>
      </c>
      <c r="Z28" s="92" t="str">
        <f t="shared" si="4"/>
        <v>Yếu</v>
      </c>
      <c r="AA28" s="55"/>
      <c r="AB28" s="98"/>
      <c r="AC28" s="98"/>
      <c r="AD28" s="98"/>
    </row>
    <row r="29" spans="1:30" s="111" customFormat="1" ht="18" customHeight="1">
      <c r="A29" s="102">
        <v>25</v>
      </c>
      <c r="B29" s="102" t="s">
        <v>203</v>
      </c>
      <c r="C29" s="103" t="s">
        <v>204</v>
      </c>
      <c r="D29" s="103" t="s">
        <v>205</v>
      </c>
      <c r="E29" s="104">
        <v>0</v>
      </c>
      <c r="F29" s="104">
        <f t="shared" si="5"/>
        <v>0</v>
      </c>
      <c r="G29" s="54" t="str">
        <f>VLOOKUP(B29,'[5]Sheet1'!$D$24:$U$56,18,0)</f>
        <v>0</v>
      </c>
      <c r="H29" s="105">
        <f t="shared" si="0"/>
        <v>0</v>
      </c>
      <c r="I29" s="105">
        <v>0</v>
      </c>
      <c r="J29" s="105">
        <f t="shared" si="1"/>
        <v>0</v>
      </c>
      <c r="K29" s="106">
        <v>0</v>
      </c>
      <c r="L29" s="91">
        <v>10</v>
      </c>
      <c r="M29" s="105">
        <v>0</v>
      </c>
      <c r="N29" s="54">
        <v>0</v>
      </c>
      <c r="O29" s="105"/>
      <c r="P29" s="105"/>
      <c r="Q29" s="105"/>
      <c r="R29" s="105"/>
      <c r="S29" s="105"/>
      <c r="T29" s="105"/>
      <c r="U29" s="105"/>
      <c r="V29" s="105"/>
      <c r="W29" s="105">
        <f t="shared" si="6"/>
        <v>0</v>
      </c>
      <c r="X29" s="107" t="str">
        <f t="shared" si="2"/>
        <v>Kém</v>
      </c>
      <c r="Y29" s="108">
        <f t="shared" si="3"/>
        <v>10</v>
      </c>
      <c r="Z29" s="107" t="str">
        <f t="shared" si="4"/>
        <v>Kém</v>
      </c>
      <c r="AA29" s="109" t="s">
        <v>225</v>
      </c>
      <c r="AB29" s="110"/>
      <c r="AC29" s="110"/>
      <c r="AD29" s="110"/>
    </row>
    <row r="30" spans="1:30" s="56" customFormat="1" ht="18" customHeight="1">
      <c r="A30" s="87">
        <v>26</v>
      </c>
      <c r="B30" s="87" t="s">
        <v>206</v>
      </c>
      <c r="C30" s="89" t="s">
        <v>207</v>
      </c>
      <c r="D30" s="89" t="s">
        <v>208</v>
      </c>
      <c r="E30" s="90">
        <v>6</v>
      </c>
      <c r="F30" s="90">
        <f t="shared" si="5"/>
        <v>6</v>
      </c>
      <c r="G30" s="54" t="str">
        <f>VLOOKUP(B30,'[5]Sheet1'!$D$24:$U$56,18,0)</f>
        <v>0</v>
      </c>
      <c r="H30" s="54">
        <f t="shared" si="0"/>
        <v>6</v>
      </c>
      <c r="I30" s="54">
        <v>25</v>
      </c>
      <c r="J30" s="54">
        <f t="shared" si="1"/>
        <v>25</v>
      </c>
      <c r="K30" s="91">
        <v>20</v>
      </c>
      <c r="L30" s="91">
        <v>17</v>
      </c>
      <c r="M30" s="54">
        <v>17</v>
      </c>
      <c r="N30" s="54">
        <v>19</v>
      </c>
      <c r="O30" s="54">
        <v>5</v>
      </c>
      <c r="P30" s="54"/>
      <c r="Q30" s="54"/>
      <c r="R30" s="54">
        <v>5</v>
      </c>
      <c r="S30" s="54"/>
      <c r="T30" s="54"/>
      <c r="U30" s="54"/>
      <c r="V30" s="54"/>
      <c r="W30" s="54">
        <f t="shared" si="6"/>
        <v>73</v>
      </c>
      <c r="X30" s="92" t="str">
        <f t="shared" si="2"/>
        <v>Khá</v>
      </c>
      <c r="Y30" s="93">
        <f t="shared" si="3"/>
        <v>72</v>
      </c>
      <c r="Z30" s="92" t="str">
        <f t="shared" si="4"/>
        <v>Khá</v>
      </c>
      <c r="AA30" s="55" t="s">
        <v>64</v>
      </c>
      <c r="AB30" s="98"/>
      <c r="AC30" s="98"/>
      <c r="AD30" s="98"/>
    </row>
    <row r="31" spans="1:30" s="56" customFormat="1" ht="18" customHeight="1">
      <c r="A31" s="87">
        <v>27</v>
      </c>
      <c r="B31" s="87" t="s">
        <v>209</v>
      </c>
      <c r="C31" s="89" t="s">
        <v>210</v>
      </c>
      <c r="D31" s="89" t="s">
        <v>211</v>
      </c>
      <c r="E31" s="90">
        <v>3</v>
      </c>
      <c r="F31" s="90">
        <f t="shared" si="5"/>
        <v>3</v>
      </c>
      <c r="G31" s="54" t="str">
        <f>VLOOKUP(B31,'[5]Sheet1'!$D$24:$U$56,18,0)</f>
        <v>10</v>
      </c>
      <c r="H31" s="54">
        <f t="shared" si="0"/>
        <v>13</v>
      </c>
      <c r="I31" s="54">
        <v>25</v>
      </c>
      <c r="J31" s="54">
        <f t="shared" si="1"/>
        <v>25</v>
      </c>
      <c r="K31" s="91">
        <v>16</v>
      </c>
      <c r="L31" s="91">
        <v>12</v>
      </c>
      <c r="M31" s="54">
        <v>17</v>
      </c>
      <c r="N31" s="54">
        <v>17</v>
      </c>
      <c r="O31" s="54"/>
      <c r="P31" s="54"/>
      <c r="Q31" s="54"/>
      <c r="R31" s="54"/>
      <c r="S31" s="54"/>
      <c r="T31" s="54"/>
      <c r="U31" s="54"/>
      <c r="V31" s="54"/>
      <c r="W31" s="54">
        <f t="shared" si="6"/>
        <v>61</v>
      </c>
      <c r="X31" s="92" t="str">
        <f t="shared" si="2"/>
        <v>TB</v>
      </c>
      <c r="Y31" s="93">
        <f t="shared" si="3"/>
        <v>67</v>
      </c>
      <c r="Z31" s="92" t="str">
        <f t="shared" si="4"/>
        <v>Khá</v>
      </c>
      <c r="AA31" s="55"/>
      <c r="AB31" s="98"/>
      <c r="AC31" s="98"/>
      <c r="AD31" s="98"/>
    </row>
    <row r="32" spans="1:30" s="56" customFormat="1" ht="18" customHeight="1">
      <c r="A32" s="87">
        <v>28</v>
      </c>
      <c r="B32" s="87" t="s">
        <v>212</v>
      </c>
      <c r="C32" s="89" t="s">
        <v>108</v>
      </c>
      <c r="D32" s="89" t="s">
        <v>138</v>
      </c>
      <c r="E32" s="90">
        <v>3</v>
      </c>
      <c r="F32" s="90">
        <f t="shared" si="5"/>
        <v>3</v>
      </c>
      <c r="G32" s="54" t="str">
        <f>VLOOKUP(B32,'[5]Sheet1'!$D$24:$U$56,18,0)</f>
        <v>0</v>
      </c>
      <c r="H32" s="54">
        <f t="shared" si="0"/>
        <v>3</v>
      </c>
      <c r="I32" s="54">
        <v>25</v>
      </c>
      <c r="J32" s="54">
        <f t="shared" si="1"/>
        <v>25</v>
      </c>
      <c r="K32" s="91">
        <v>16</v>
      </c>
      <c r="L32" s="91">
        <v>10</v>
      </c>
      <c r="M32" s="54">
        <v>17</v>
      </c>
      <c r="N32" s="54">
        <v>15</v>
      </c>
      <c r="O32" s="54"/>
      <c r="P32" s="54"/>
      <c r="Q32" s="54"/>
      <c r="R32" s="54"/>
      <c r="S32" s="54"/>
      <c r="T32" s="54"/>
      <c r="U32" s="54"/>
      <c r="V32" s="54">
        <v>-10</v>
      </c>
      <c r="W32" s="54">
        <f t="shared" si="6"/>
        <v>61</v>
      </c>
      <c r="X32" s="92" t="str">
        <f t="shared" si="2"/>
        <v>TB</v>
      </c>
      <c r="Y32" s="93">
        <f t="shared" si="3"/>
        <v>43</v>
      </c>
      <c r="Z32" s="92" t="str">
        <f t="shared" si="4"/>
        <v>Yếu</v>
      </c>
      <c r="AA32" s="55"/>
      <c r="AB32" s="101"/>
      <c r="AC32" s="101"/>
      <c r="AD32" s="101"/>
    </row>
    <row r="33" spans="1:30" s="111" customFormat="1" ht="18" customHeight="1">
      <c r="A33" s="102">
        <v>29</v>
      </c>
      <c r="B33" s="102" t="s">
        <v>213</v>
      </c>
      <c r="C33" s="103" t="s">
        <v>214</v>
      </c>
      <c r="D33" s="103" t="s">
        <v>215</v>
      </c>
      <c r="E33" s="104">
        <v>0</v>
      </c>
      <c r="F33" s="104">
        <f t="shared" si="5"/>
        <v>0</v>
      </c>
      <c r="G33" s="54" t="str">
        <f>VLOOKUP(B33,'[5]Sheet1'!$D$24:$U$56,18,0)</f>
        <v>0</v>
      </c>
      <c r="H33" s="105">
        <f t="shared" si="0"/>
        <v>0</v>
      </c>
      <c r="I33" s="105">
        <v>0</v>
      </c>
      <c r="J33" s="105">
        <f t="shared" si="1"/>
        <v>0</v>
      </c>
      <c r="K33" s="106">
        <v>0</v>
      </c>
      <c r="L33" s="91">
        <v>10</v>
      </c>
      <c r="M33" s="105">
        <v>0</v>
      </c>
      <c r="N33" s="54">
        <v>0</v>
      </c>
      <c r="O33" s="105"/>
      <c r="P33" s="105"/>
      <c r="Q33" s="105"/>
      <c r="R33" s="105"/>
      <c r="S33" s="105"/>
      <c r="T33" s="105"/>
      <c r="U33" s="105"/>
      <c r="V33" s="105"/>
      <c r="W33" s="105">
        <f t="shared" si="6"/>
        <v>0</v>
      </c>
      <c r="X33" s="107" t="str">
        <f t="shared" si="2"/>
        <v>Kém</v>
      </c>
      <c r="Y33" s="108">
        <f t="shared" si="3"/>
        <v>10</v>
      </c>
      <c r="Z33" s="107" t="str">
        <f t="shared" si="4"/>
        <v>Kém</v>
      </c>
      <c r="AA33" s="109" t="s">
        <v>224</v>
      </c>
      <c r="AB33" s="110"/>
      <c r="AC33" s="110"/>
      <c r="AD33" s="110"/>
    </row>
    <row r="34" spans="1:30" s="56" customFormat="1" ht="18" customHeight="1">
      <c r="A34" s="87">
        <v>30</v>
      </c>
      <c r="B34" s="87" t="s">
        <v>216</v>
      </c>
      <c r="C34" s="89" t="s">
        <v>217</v>
      </c>
      <c r="D34" s="89" t="s">
        <v>143</v>
      </c>
      <c r="E34" s="90">
        <v>3</v>
      </c>
      <c r="F34" s="90">
        <f t="shared" si="5"/>
        <v>3</v>
      </c>
      <c r="G34" s="54" t="str">
        <f>VLOOKUP(B34,'[5]Sheet1'!$D$24:$U$56,18,0)</f>
        <v>0</v>
      </c>
      <c r="H34" s="54">
        <f>F34+G34</f>
        <v>3</v>
      </c>
      <c r="I34" s="54">
        <v>25</v>
      </c>
      <c r="J34" s="54">
        <f>I34</f>
        <v>25</v>
      </c>
      <c r="K34" s="91">
        <v>16</v>
      </c>
      <c r="L34" s="91">
        <v>10</v>
      </c>
      <c r="M34" s="54">
        <v>17</v>
      </c>
      <c r="N34" s="54">
        <v>15</v>
      </c>
      <c r="O34" s="54"/>
      <c r="P34" s="54"/>
      <c r="Q34" s="54"/>
      <c r="R34" s="54"/>
      <c r="S34" s="54"/>
      <c r="T34" s="54"/>
      <c r="U34" s="54"/>
      <c r="V34" s="54"/>
      <c r="W34" s="54">
        <f>E34+I34+K34+M34+O34</f>
        <v>61</v>
      </c>
      <c r="X34" s="92" t="str">
        <f>IF(W34&lt;35,"Kém",IF(W34&lt;50,"Yếu",IF(W34&lt;65,"TB",IF(W34&lt;80,"Khá",IF(W34&lt;90,"Tốt","XS")))))</f>
        <v>TB</v>
      </c>
      <c r="Y34" s="93">
        <f>ROUND((H34+J34+L34+N34+R34+S34+T34+U34+V34),0)</f>
        <v>53</v>
      </c>
      <c r="Z34" s="92" t="str">
        <f>IF(Y34&lt;35,"Kém",IF(Y34&lt;50,"Yếu",IF(Y34&lt;65,"TB",IF(Y34&lt;80,"Khá",IF(Y34&lt;90,"Tốt","XS")))))</f>
        <v>TB</v>
      </c>
      <c r="AA34" s="55"/>
      <c r="AB34" s="101"/>
      <c r="AC34" s="101"/>
      <c r="AD34" s="101"/>
    </row>
    <row r="35" spans="1:30" s="56" customFormat="1" ht="18" customHeight="1">
      <c r="A35" s="87">
        <v>31</v>
      </c>
      <c r="B35" s="87" t="s">
        <v>218</v>
      </c>
      <c r="C35" s="89" t="s">
        <v>219</v>
      </c>
      <c r="D35" s="89" t="s">
        <v>220</v>
      </c>
      <c r="E35" s="90">
        <v>3</v>
      </c>
      <c r="F35" s="90">
        <f t="shared" si="5"/>
        <v>3</v>
      </c>
      <c r="G35" s="54" t="str">
        <f>VLOOKUP(B35,'[5]Sheet1'!$D$24:$U$56,18,0)</f>
        <v>0</v>
      </c>
      <c r="H35" s="54">
        <f>F35+G35</f>
        <v>3</v>
      </c>
      <c r="I35" s="54">
        <v>25</v>
      </c>
      <c r="J35" s="54">
        <f>I35</f>
        <v>25</v>
      </c>
      <c r="K35" s="91">
        <v>20</v>
      </c>
      <c r="L35" s="91">
        <v>18</v>
      </c>
      <c r="M35" s="54">
        <v>17</v>
      </c>
      <c r="N35" s="54">
        <v>15</v>
      </c>
      <c r="O35" s="54">
        <v>10</v>
      </c>
      <c r="P35" s="54"/>
      <c r="Q35" s="54"/>
      <c r="R35" s="54">
        <v>7</v>
      </c>
      <c r="S35" s="54"/>
      <c r="T35" s="54"/>
      <c r="U35" s="54"/>
      <c r="V35" s="54"/>
      <c r="W35" s="54">
        <f>E35+I35+K35+M35+O35</f>
        <v>75</v>
      </c>
      <c r="X35" s="92" t="str">
        <f>IF(W35&lt;35,"Kém",IF(W35&lt;50,"Yếu",IF(W35&lt;65,"TB",IF(W35&lt;80,"Khá",IF(W35&lt;90,"Tốt","XS")))))</f>
        <v>Khá</v>
      </c>
      <c r="Y35" s="93">
        <f>ROUND((H35+J35+L35+N35+R35+S35+T35+U35+V35),0)</f>
        <v>68</v>
      </c>
      <c r="Z35" s="92" t="str">
        <f>IF(Y35&lt;35,"Kém",IF(Y35&lt;50,"Yếu",IF(Y35&lt;65,"TB",IF(Y35&lt;80,"Khá",IF(Y35&lt;90,"Tốt","XS")))))</f>
        <v>Khá</v>
      </c>
      <c r="AA35" s="55" t="s">
        <v>227</v>
      </c>
      <c r="AB35" s="101"/>
      <c r="AC35" s="101"/>
      <c r="AD35" s="101"/>
    </row>
    <row r="36" spans="1:30" s="56" customFormat="1" ht="18" customHeight="1">
      <c r="A36" s="87">
        <v>32</v>
      </c>
      <c r="B36" s="87" t="s">
        <v>221</v>
      </c>
      <c r="C36" s="89" t="s">
        <v>58</v>
      </c>
      <c r="D36" s="89" t="s">
        <v>61</v>
      </c>
      <c r="E36" s="90">
        <v>6</v>
      </c>
      <c r="F36" s="90">
        <f t="shared" si="5"/>
        <v>6</v>
      </c>
      <c r="G36" s="54" t="str">
        <f>VLOOKUP(B36,'[5]Sheet1'!$D$24:$U$56,18,0)</f>
        <v>10</v>
      </c>
      <c r="H36" s="54">
        <f>F36+G36</f>
        <v>16</v>
      </c>
      <c r="I36" s="54">
        <v>25</v>
      </c>
      <c r="J36" s="54">
        <f>I36</f>
        <v>25</v>
      </c>
      <c r="K36" s="91">
        <v>20</v>
      </c>
      <c r="L36" s="91">
        <v>18</v>
      </c>
      <c r="M36" s="54">
        <v>17</v>
      </c>
      <c r="N36" s="54">
        <v>17</v>
      </c>
      <c r="O36" s="54">
        <v>5</v>
      </c>
      <c r="P36" s="54"/>
      <c r="Q36" s="54"/>
      <c r="R36" s="54">
        <v>7</v>
      </c>
      <c r="S36" s="54"/>
      <c r="T36" s="54"/>
      <c r="U36" s="54"/>
      <c r="V36" s="54"/>
      <c r="W36" s="54">
        <f>E36+I36+K36+M36+O36</f>
        <v>73</v>
      </c>
      <c r="X36" s="92" t="str">
        <f>IF(W36&lt;35,"Kém",IF(W36&lt;50,"Yếu",IF(W36&lt;65,"TB",IF(W36&lt;80,"Khá",IF(W36&lt;90,"Tốt","XS")))))</f>
        <v>Khá</v>
      </c>
      <c r="Y36" s="93">
        <f>ROUND((H36+J36+L36+N36+R36+S36+T36+U36+V36),0)</f>
        <v>83</v>
      </c>
      <c r="Z36" s="92" t="str">
        <f>IF(Y36&lt;35,"Kém",IF(Y36&lt;50,"Yếu",IF(Y36&lt;65,"TB",IF(Y36&lt;80,"Khá",IF(Y36&lt;90,"Tốt","XS")))))</f>
        <v>Tốt</v>
      </c>
      <c r="AA36" s="55" t="s">
        <v>226</v>
      </c>
      <c r="AB36" s="101"/>
      <c r="AC36" s="101"/>
      <c r="AD36" s="101"/>
    </row>
    <row r="37" spans="1:30" s="111" customFormat="1" ht="18" customHeight="1">
      <c r="A37" s="102">
        <v>33</v>
      </c>
      <c r="B37" s="102" t="s">
        <v>222</v>
      </c>
      <c r="C37" s="103" t="s">
        <v>88</v>
      </c>
      <c r="D37" s="103" t="s">
        <v>138</v>
      </c>
      <c r="E37" s="104">
        <v>0</v>
      </c>
      <c r="F37" s="104">
        <f t="shared" si="5"/>
        <v>0</v>
      </c>
      <c r="G37" s="54" t="str">
        <f>VLOOKUP(B37,'[5]Sheet1'!$D$24:$U$56,18,0)</f>
        <v>0</v>
      </c>
      <c r="H37" s="105">
        <f>F37+G37</f>
        <v>0</v>
      </c>
      <c r="I37" s="105">
        <v>0</v>
      </c>
      <c r="J37" s="105">
        <f>I37</f>
        <v>0</v>
      </c>
      <c r="K37" s="106">
        <v>0</v>
      </c>
      <c r="L37" s="91">
        <v>10</v>
      </c>
      <c r="M37" s="105">
        <v>0</v>
      </c>
      <c r="N37" s="54">
        <v>0</v>
      </c>
      <c r="O37" s="105"/>
      <c r="P37" s="105"/>
      <c r="Q37" s="105"/>
      <c r="R37" s="105"/>
      <c r="S37" s="105"/>
      <c r="T37" s="105"/>
      <c r="U37" s="105"/>
      <c r="V37" s="105"/>
      <c r="W37" s="105">
        <f>E37+I37+K37+M37+O37</f>
        <v>0</v>
      </c>
      <c r="X37" s="107" t="str">
        <f>IF(W37&lt;35,"Kém",IF(W37&lt;50,"Yếu",IF(W37&lt;65,"TB",IF(W37&lt;80,"Khá",IF(W37&lt;90,"Tốt","XS")))))</f>
        <v>Kém</v>
      </c>
      <c r="Y37" s="108">
        <f>ROUND((H37+J37+L37+N37+R37+S37+T37+U37+V37),0)</f>
        <v>10</v>
      </c>
      <c r="Z37" s="107" t="str">
        <f>IF(Y37&lt;35,"Kém",IF(Y37&lt;50,"Yếu",IF(Y37&lt;65,"TB",IF(Y37&lt;80,"Khá",IF(Y37&lt;90,"Tốt","XS")))))</f>
        <v>Kém</v>
      </c>
      <c r="AA37" s="109" t="s">
        <v>224</v>
      </c>
      <c r="AB37" s="110"/>
      <c r="AC37" s="110"/>
      <c r="AD37" s="110"/>
    </row>
    <row r="38" spans="1:27" s="56" customFormat="1" ht="18" customHeight="1">
      <c r="A38" s="66"/>
      <c r="B38" s="66"/>
      <c r="C38" s="67"/>
      <c r="D38" s="67"/>
      <c r="E38" s="70"/>
      <c r="F38" s="70"/>
      <c r="G38" s="99"/>
      <c r="H38" s="99"/>
      <c r="I38" s="100"/>
      <c r="J38" s="99"/>
      <c r="K38" s="99"/>
      <c r="L38" s="80"/>
      <c r="M38" s="64"/>
      <c r="N38" s="68"/>
      <c r="O38" s="69"/>
      <c r="P38" s="69"/>
      <c r="Q38" s="69"/>
      <c r="R38" s="69"/>
      <c r="S38" s="69"/>
      <c r="T38" s="69"/>
      <c r="U38" s="115" t="s">
        <v>46</v>
      </c>
      <c r="V38" s="115"/>
      <c r="W38" s="115"/>
      <c r="X38" s="115"/>
      <c r="Y38" s="115"/>
      <c r="Z38" s="115"/>
      <c r="AA38" s="115"/>
    </row>
    <row r="39" spans="1:35" s="24" customFormat="1" ht="18.75" customHeight="1">
      <c r="A39" s="2"/>
      <c r="B39" s="31"/>
      <c r="C39" s="18"/>
      <c r="D39" s="32"/>
      <c r="E39" s="71" t="s">
        <v>16</v>
      </c>
      <c r="F39" s="72" t="str">
        <f>E39</f>
        <v>BẢNG TỔNG HỢP</v>
      </c>
      <c r="G39" s="73"/>
      <c r="H39" s="74"/>
      <c r="I39" s="69"/>
      <c r="J39" s="74"/>
      <c r="K39" s="74"/>
      <c r="L39" s="81"/>
      <c r="M39" s="68"/>
      <c r="N39" s="30"/>
      <c r="O39" s="3"/>
      <c r="P39" s="3"/>
      <c r="Q39" s="3"/>
      <c r="R39" s="5"/>
      <c r="S39" s="5"/>
      <c r="T39" s="5"/>
      <c r="U39" s="75"/>
      <c r="V39" s="75"/>
      <c r="W39" s="2"/>
      <c r="X39" s="76"/>
      <c r="Y39" s="63" t="s">
        <v>47</v>
      </c>
      <c r="Z39" s="77"/>
      <c r="AA39" s="33"/>
      <c r="AB39" s="2"/>
      <c r="AC39" s="33"/>
      <c r="AD39" s="34"/>
      <c r="AE39" s="34"/>
      <c r="AF39" s="35"/>
      <c r="AG39" s="35"/>
      <c r="AH39" s="35"/>
      <c r="AI39" s="35"/>
    </row>
    <row r="40" spans="1:35" s="24" customFormat="1" ht="18.75" customHeight="1">
      <c r="A40" s="19"/>
      <c r="D40" s="23" t="s">
        <v>36</v>
      </c>
      <c r="E40" s="36" t="s">
        <v>33</v>
      </c>
      <c r="F40" s="20" t="s">
        <v>17</v>
      </c>
      <c r="G40" s="60" t="s">
        <v>10</v>
      </c>
      <c r="H40" s="21" t="s">
        <v>11</v>
      </c>
      <c r="I40" s="112" t="s">
        <v>3</v>
      </c>
      <c r="J40" s="21" t="s">
        <v>12</v>
      </c>
      <c r="K40" s="21" t="s">
        <v>13</v>
      </c>
      <c r="L40" s="82" t="s">
        <v>40</v>
      </c>
      <c r="M40" s="65"/>
      <c r="AA40" s="58"/>
      <c r="AB40" s="22"/>
      <c r="AC40" s="37"/>
      <c r="AD40" s="38"/>
      <c r="AE40" s="39"/>
      <c r="AF40" s="35"/>
      <c r="AG40" s="35"/>
      <c r="AH40" s="35"/>
      <c r="AI40" s="35"/>
    </row>
    <row r="41" spans="1:35" s="24" customFormat="1" ht="18.75" customHeight="1">
      <c r="A41" s="19"/>
      <c r="C41" s="40"/>
      <c r="D41" s="23" t="s">
        <v>35</v>
      </c>
      <c r="E41" s="41">
        <f>COUNTIF($Z$5:$Z$37,"XS")</f>
        <v>0</v>
      </c>
      <c r="F41" s="41">
        <f>COUNTIF($Z$5:$Z$37,"Tốt")</f>
        <v>3</v>
      </c>
      <c r="G41" s="61">
        <f>COUNTIF($Z$5:$Z$37,"Khá")</f>
        <v>16</v>
      </c>
      <c r="H41" s="41">
        <f>COUNTIF($Z$5:$Z$37,"TBK")</f>
        <v>0</v>
      </c>
      <c r="I41" s="41">
        <f>COUNTIF($Z$5:$Z$37,"TB")</f>
        <v>8</v>
      </c>
      <c r="J41" s="41">
        <f>COUNTIF($Z$5:$Z$37,"Yếu")</f>
        <v>3</v>
      </c>
      <c r="K41" s="41">
        <f>COUNTIF($Z$5:$Z$37,"Kém")</f>
        <v>3</v>
      </c>
      <c r="L41" s="83">
        <f>E41+F41+G41+H41+I41+J41+K41</f>
        <v>33</v>
      </c>
      <c r="M41" s="65"/>
      <c r="N41" s="42"/>
      <c r="O41" s="43"/>
      <c r="P41" s="43"/>
      <c r="Q41" s="43"/>
      <c r="X41" s="44"/>
      <c r="Z41" s="40"/>
      <c r="AA41" s="58"/>
      <c r="AB41" s="45"/>
      <c r="AC41" s="37"/>
      <c r="AD41" s="38"/>
      <c r="AE41" s="39"/>
      <c r="AF41" s="35"/>
      <c r="AG41" s="35"/>
      <c r="AH41" s="35"/>
      <c r="AI41" s="35"/>
    </row>
    <row r="42" spans="1:35" ht="18.75" customHeight="1">
      <c r="A42" s="116" t="s">
        <v>317</v>
      </c>
      <c r="B42" s="116"/>
      <c r="C42" s="46"/>
      <c r="D42" s="47" t="s">
        <v>34</v>
      </c>
      <c r="E42" s="48">
        <f>E41/43%</f>
        <v>0</v>
      </c>
      <c r="F42" s="48">
        <f aca="true" t="shared" si="7" ref="F42:K42">F41/43%</f>
        <v>6.976744186046512</v>
      </c>
      <c r="G42" s="48">
        <f t="shared" si="7"/>
        <v>37.2093023255814</v>
      </c>
      <c r="H42" s="48">
        <f t="shared" si="7"/>
        <v>0</v>
      </c>
      <c r="I42" s="48">
        <f t="shared" si="7"/>
        <v>18.6046511627907</v>
      </c>
      <c r="J42" s="48">
        <f t="shared" si="7"/>
        <v>6.976744186046512</v>
      </c>
      <c r="K42" s="48">
        <f t="shared" si="7"/>
        <v>6.976744186046512</v>
      </c>
      <c r="L42" s="84">
        <f>E42+F42+G42+H42+I42+J42+K42</f>
        <v>76.74418604651164</v>
      </c>
      <c r="M42" s="65"/>
      <c r="N42" s="42"/>
      <c r="O42" s="43"/>
      <c r="P42" s="43"/>
      <c r="Q42" s="43"/>
      <c r="R42" s="24"/>
      <c r="S42" s="24"/>
      <c r="T42" s="24"/>
      <c r="U42" s="24"/>
      <c r="V42" s="24"/>
      <c r="W42" s="24"/>
      <c r="X42" s="116" t="s">
        <v>48</v>
      </c>
      <c r="Y42" s="116"/>
      <c r="Z42" s="116"/>
      <c r="AA42" s="58"/>
      <c r="AB42" s="38"/>
      <c r="AC42" s="27"/>
      <c r="AD42" s="28"/>
      <c r="AE42" s="29"/>
      <c r="AF42" s="30"/>
      <c r="AG42" s="30"/>
      <c r="AH42" s="30"/>
      <c r="AI42" s="30"/>
    </row>
    <row r="43" ht="21" customHeight="1"/>
    <row r="44" spans="23:26" ht="21" customHeight="1">
      <c r="W44" s="126"/>
      <c r="X44" s="126"/>
      <c r="Y44" s="126"/>
      <c r="Z44" s="126"/>
    </row>
    <row r="45" ht="21" customHeight="1"/>
    <row r="46" ht="21" customHeight="1"/>
    <row r="47" ht="21" customHeight="1"/>
    <row r="48" ht="21" customHeight="1"/>
  </sheetData>
  <sheetProtection/>
  <mergeCells count="17">
    <mergeCell ref="A42:B42"/>
    <mergeCell ref="X42:Z42"/>
    <mergeCell ref="A1:AC1"/>
    <mergeCell ref="A2:AC2"/>
    <mergeCell ref="A3:A4"/>
    <mergeCell ref="B3:B4"/>
    <mergeCell ref="C3:C4"/>
    <mergeCell ref="D3:D4"/>
    <mergeCell ref="E3:H3"/>
    <mergeCell ref="I3:J3"/>
    <mergeCell ref="W44:Z44"/>
    <mergeCell ref="O3:T3"/>
    <mergeCell ref="W3:Z3"/>
    <mergeCell ref="AA3:AA4"/>
    <mergeCell ref="U38:AA38"/>
    <mergeCell ref="K3:L3"/>
    <mergeCell ref="M3:N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pane xSplit="4" ySplit="4" topLeftCell="K2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7" sqref="L37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52" customFormat="1" ht="30.75" customHeight="1">
      <c r="A2" s="129" t="s">
        <v>318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7" s="53" customFormat="1" ht="19.5" customHeight="1">
      <c r="A3" s="117" t="s">
        <v>4</v>
      </c>
      <c r="B3" s="118" t="s">
        <v>5</v>
      </c>
      <c r="C3" s="119" t="s">
        <v>15</v>
      </c>
      <c r="D3" s="120" t="s">
        <v>6</v>
      </c>
      <c r="E3" s="121" t="s">
        <v>43</v>
      </c>
      <c r="F3" s="122"/>
      <c r="G3" s="122"/>
      <c r="H3" s="123"/>
      <c r="I3" s="124" t="s">
        <v>0</v>
      </c>
      <c r="J3" s="125"/>
      <c r="K3" s="124" t="s">
        <v>1</v>
      </c>
      <c r="L3" s="133"/>
      <c r="M3" s="124" t="s">
        <v>45</v>
      </c>
      <c r="N3" s="125"/>
      <c r="O3" s="124" t="s">
        <v>2</v>
      </c>
      <c r="P3" s="133"/>
      <c r="Q3" s="133"/>
      <c r="R3" s="133"/>
      <c r="S3" s="133"/>
      <c r="T3" s="125"/>
      <c r="U3" s="57" t="s">
        <v>41</v>
      </c>
      <c r="V3" s="57" t="s">
        <v>44</v>
      </c>
      <c r="W3" s="131" t="s">
        <v>14</v>
      </c>
      <c r="X3" s="132"/>
      <c r="Y3" s="132"/>
      <c r="Z3" s="132"/>
      <c r="AA3" s="118" t="s">
        <v>7</v>
      </c>
    </row>
    <row r="4" spans="1:27" s="62" customFormat="1" ht="78" customHeight="1">
      <c r="A4" s="117"/>
      <c r="B4" s="118"/>
      <c r="C4" s="119"/>
      <c r="D4" s="120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95" t="s">
        <v>53</v>
      </c>
      <c r="Q4" s="95" t="s">
        <v>54</v>
      </c>
      <c r="R4" s="79" t="s">
        <v>50</v>
      </c>
      <c r="S4" s="79" t="s">
        <v>51</v>
      </c>
      <c r="T4" s="79" t="s">
        <v>52</v>
      </c>
      <c r="U4" s="79" t="s">
        <v>49</v>
      </c>
      <c r="V4" s="79">
        <v>-10</v>
      </c>
      <c r="W4" s="79" t="s">
        <v>8</v>
      </c>
      <c r="X4" s="79" t="s">
        <v>39</v>
      </c>
      <c r="Y4" s="79" t="s">
        <v>9</v>
      </c>
      <c r="Z4" s="79" t="s">
        <v>39</v>
      </c>
      <c r="AA4" s="118"/>
    </row>
    <row r="5" spans="1:33" s="56" customFormat="1" ht="18" customHeight="1">
      <c r="A5" s="87">
        <v>1</v>
      </c>
      <c r="B5" s="88" t="s">
        <v>228</v>
      </c>
      <c r="C5" s="89" t="s">
        <v>229</v>
      </c>
      <c r="D5" s="89" t="s">
        <v>230</v>
      </c>
      <c r="E5" s="90">
        <v>3</v>
      </c>
      <c r="F5" s="90">
        <f>E5</f>
        <v>3</v>
      </c>
      <c r="G5" s="54" t="str">
        <f>VLOOKUP(B5,'[3]Sheet1'!$D$24:$U$55,18,0)</f>
        <v>10</v>
      </c>
      <c r="H5" s="54">
        <f>F5+G5</f>
        <v>13</v>
      </c>
      <c r="I5" s="54">
        <v>25</v>
      </c>
      <c r="J5" s="54">
        <f>I5</f>
        <v>25</v>
      </c>
      <c r="K5" s="91">
        <v>13</v>
      </c>
      <c r="L5" s="91">
        <v>19</v>
      </c>
      <c r="M5" s="54">
        <v>21</v>
      </c>
      <c r="N5" s="54">
        <v>17</v>
      </c>
      <c r="O5" s="54"/>
      <c r="P5" s="54"/>
      <c r="Q5" s="54"/>
      <c r="R5" s="54"/>
      <c r="S5" s="54"/>
      <c r="T5" s="54"/>
      <c r="U5" s="54"/>
      <c r="V5" s="54"/>
      <c r="W5" s="54">
        <f>E5+I5+K5+M5+O5</f>
        <v>62</v>
      </c>
      <c r="X5" s="92" t="str">
        <f>IF(W5&lt;35,"Kém",IF(W5&lt;50,"Yếu",IF(W5&lt;65,"TB",IF(W5&lt;80,"Khá",IF(W5&lt;90,"Tốt","XS")))))</f>
        <v>TB</v>
      </c>
      <c r="Y5" s="93">
        <f>ROUND((H5+J5+L5+N5+R5+S5+T5+U5+V5),0)</f>
        <v>74</v>
      </c>
      <c r="Z5" s="92" t="str">
        <f>IF(Y5&lt;35,"Kém",IF(Y5&lt;50,"Yếu",IF(Y5&lt;65,"TB",IF(Y5&lt;80,"Khá",IF(Y5&lt;90,"Tốt","XS")))))</f>
        <v>Khá</v>
      </c>
      <c r="AA5" s="55"/>
      <c r="AD5" s="114"/>
      <c r="AE5" s="114"/>
      <c r="AF5" s="114"/>
      <c r="AG5" s="114"/>
    </row>
    <row r="6" spans="1:30" s="56" customFormat="1" ht="18" customHeight="1">
      <c r="A6" s="87">
        <v>2</v>
      </c>
      <c r="B6" s="87" t="s">
        <v>231</v>
      </c>
      <c r="C6" s="89" t="s">
        <v>232</v>
      </c>
      <c r="D6" s="89" t="s">
        <v>233</v>
      </c>
      <c r="E6" s="90">
        <v>3</v>
      </c>
      <c r="F6" s="90">
        <f aca="true" t="shared" si="0" ref="F6:F36">E6</f>
        <v>3</v>
      </c>
      <c r="G6" s="54" t="str">
        <f>VLOOKUP(B6,'[3]Sheet1'!$D$24:$U$55,18,0)</f>
        <v>8</v>
      </c>
      <c r="H6" s="54">
        <f aca="true" t="shared" si="1" ref="H6:H36">F6+G6</f>
        <v>11</v>
      </c>
      <c r="I6" s="54">
        <v>25</v>
      </c>
      <c r="J6" s="54">
        <f aca="true" t="shared" si="2" ref="J6:J36">I6</f>
        <v>25</v>
      </c>
      <c r="K6" s="91">
        <v>16</v>
      </c>
      <c r="L6" s="91">
        <v>18</v>
      </c>
      <c r="M6" s="54">
        <v>19</v>
      </c>
      <c r="N6" s="54">
        <v>17</v>
      </c>
      <c r="O6" s="54"/>
      <c r="P6" s="54"/>
      <c r="Q6" s="54"/>
      <c r="R6" s="54"/>
      <c r="S6" s="54"/>
      <c r="T6" s="54"/>
      <c r="U6" s="54"/>
      <c r="V6" s="54"/>
      <c r="W6" s="54">
        <f>E6+I6+K6+M6+O6</f>
        <v>63</v>
      </c>
      <c r="X6" s="92" t="str">
        <f>IF(W6&lt;35,"Kém",IF(W6&lt;50,"Yếu",IF(W6&lt;65,"TB",IF(W6&lt;80,"Khá",IF(W6&lt;90,"Tốt","XS")))))</f>
        <v>TB</v>
      </c>
      <c r="Y6" s="93">
        <f>ROUND((H6+J6+L6+N6+R6+S6+T6+U6+V6),0)</f>
        <v>71</v>
      </c>
      <c r="Z6" s="92" t="str">
        <f>IF(Y6&lt;35,"Kém",IF(Y6&lt;50,"Yếu",IF(Y6&lt;65,"TB",IF(Y6&lt;80,"Khá",IF(Y6&lt;90,"Tốt","XS")))))</f>
        <v>Khá</v>
      </c>
      <c r="AA6" s="55"/>
      <c r="AB6" s="98"/>
      <c r="AC6" s="98"/>
      <c r="AD6" s="98"/>
    </row>
    <row r="7" spans="1:30" s="56" customFormat="1" ht="18" customHeight="1">
      <c r="A7" s="87">
        <v>3</v>
      </c>
      <c r="B7" s="87" t="s">
        <v>234</v>
      </c>
      <c r="C7" s="89" t="s">
        <v>235</v>
      </c>
      <c r="D7" s="89" t="s">
        <v>236</v>
      </c>
      <c r="E7" s="90">
        <v>3</v>
      </c>
      <c r="F7" s="90">
        <f t="shared" si="0"/>
        <v>3</v>
      </c>
      <c r="G7" s="54" t="str">
        <f>VLOOKUP(B7,'[3]Sheet1'!$D$24:$U$55,18,0)</f>
        <v>0</v>
      </c>
      <c r="H7" s="54">
        <f t="shared" si="1"/>
        <v>3</v>
      </c>
      <c r="I7" s="54">
        <v>25</v>
      </c>
      <c r="J7" s="54">
        <f t="shared" si="2"/>
        <v>25</v>
      </c>
      <c r="K7" s="91">
        <v>12</v>
      </c>
      <c r="L7" s="91">
        <v>12</v>
      </c>
      <c r="M7" s="54">
        <v>15</v>
      </c>
      <c r="N7" s="54">
        <v>17</v>
      </c>
      <c r="O7" s="54"/>
      <c r="P7" s="54"/>
      <c r="Q7" s="54"/>
      <c r="R7" s="54"/>
      <c r="S7" s="54"/>
      <c r="T7" s="54"/>
      <c r="U7" s="54"/>
      <c r="V7" s="54"/>
      <c r="W7" s="54">
        <f aca="true" t="shared" si="3" ref="W7:W36">E7+I7+K7+M7+O7</f>
        <v>55</v>
      </c>
      <c r="X7" s="92" t="str">
        <f aca="true" t="shared" si="4" ref="X7:X36">IF(W7&lt;35,"Kém",IF(W7&lt;50,"Yếu",IF(W7&lt;65,"TB",IF(W7&lt;80,"Khá",IF(W7&lt;90,"Tốt","XS")))))</f>
        <v>TB</v>
      </c>
      <c r="Y7" s="93">
        <f aca="true" t="shared" si="5" ref="Y7:Y36">ROUND((H7+J7+L7+N7+R7+S7+T7+U7+V7),0)</f>
        <v>57</v>
      </c>
      <c r="Z7" s="92" t="str">
        <f aca="true" t="shared" si="6" ref="Z7:Z36">IF(Y7&lt;35,"Kém",IF(Y7&lt;50,"Yếu",IF(Y7&lt;65,"TB",IF(Y7&lt;80,"Khá",IF(Y7&lt;90,"Tốt","XS")))))</f>
        <v>TB</v>
      </c>
      <c r="AA7" s="55"/>
      <c r="AB7" s="98"/>
      <c r="AC7" s="98"/>
      <c r="AD7" s="98"/>
    </row>
    <row r="8" spans="1:30" s="56" customFormat="1" ht="18" customHeight="1">
      <c r="A8" s="87">
        <v>4</v>
      </c>
      <c r="B8" s="87" t="s">
        <v>237</v>
      </c>
      <c r="C8" s="89" t="s">
        <v>238</v>
      </c>
      <c r="D8" s="89" t="s">
        <v>239</v>
      </c>
      <c r="E8" s="90">
        <v>3</v>
      </c>
      <c r="F8" s="90">
        <f t="shared" si="0"/>
        <v>3</v>
      </c>
      <c r="G8" s="54" t="str">
        <f>VLOOKUP(B8,'[3]Sheet1'!$D$24:$U$55,18,0)</f>
        <v>8</v>
      </c>
      <c r="H8" s="54">
        <f t="shared" si="1"/>
        <v>11</v>
      </c>
      <c r="I8" s="54">
        <v>25</v>
      </c>
      <c r="J8" s="54">
        <f t="shared" si="2"/>
        <v>25</v>
      </c>
      <c r="K8" s="91">
        <v>19</v>
      </c>
      <c r="L8" s="91">
        <v>18</v>
      </c>
      <c r="M8" s="54">
        <v>19</v>
      </c>
      <c r="N8" s="54">
        <v>17</v>
      </c>
      <c r="O8" s="54">
        <v>10</v>
      </c>
      <c r="P8" s="54"/>
      <c r="Q8" s="54"/>
      <c r="R8" s="54">
        <v>10</v>
      </c>
      <c r="S8" s="54"/>
      <c r="T8" s="54"/>
      <c r="U8" s="54"/>
      <c r="V8" s="54"/>
      <c r="W8" s="54">
        <f t="shared" si="3"/>
        <v>76</v>
      </c>
      <c r="X8" s="92" t="str">
        <f t="shared" si="4"/>
        <v>Khá</v>
      </c>
      <c r="Y8" s="93">
        <f t="shared" si="5"/>
        <v>81</v>
      </c>
      <c r="Z8" s="92" t="str">
        <f t="shared" si="6"/>
        <v>Tốt</v>
      </c>
      <c r="AA8" s="55" t="s">
        <v>313</v>
      </c>
      <c r="AB8" s="98"/>
      <c r="AC8" s="98"/>
      <c r="AD8" s="98"/>
    </row>
    <row r="9" spans="1:30" s="56" customFormat="1" ht="18" customHeight="1">
      <c r="A9" s="87">
        <v>5</v>
      </c>
      <c r="B9" s="87" t="s">
        <v>240</v>
      </c>
      <c r="C9" s="89" t="s">
        <v>241</v>
      </c>
      <c r="D9" s="89" t="s">
        <v>242</v>
      </c>
      <c r="E9" s="90">
        <v>3</v>
      </c>
      <c r="F9" s="90">
        <f t="shared" si="0"/>
        <v>3</v>
      </c>
      <c r="G9" s="54" t="str">
        <f>VLOOKUP(B9,'[3]Sheet1'!$D$24:$U$55,18,0)</f>
        <v>8</v>
      </c>
      <c r="H9" s="54">
        <f t="shared" si="1"/>
        <v>11</v>
      </c>
      <c r="I9" s="54">
        <v>25</v>
      </c>
      <c r="J9" s="54">
        <f t="shared" si="2"/>
        <v>25</v>
      </c>
      <c r="K9" s="91">
        <v>18</v>
      </c>
      <c r="L9" s="91">
        <v>14</v>
      </c>
      <c r="M9" s="54">
        <v>25</v>
      </c>
      <c r="N9" s="54">
        <v>17</v>
      </c>
      <c r="O9" s="54">
        <v>10</v>
      </c>
      <c r="P9" s="54"/>
      <c r="Q9" s="54"/>
      <c r="R9" s="54"/>
      <c r="S9" s="54"/>
      <c r="T9" s="54"/>
      <c r="U9" s="54"/>
      <c r="V9" s="54"/>
      <c r="W9" s="54">
        <f t="shared" si="3"/>
        <v>81</v>
      </c>
      <c r="X9" s="92" t="str">
        <f t="shared" si="4"/>
        <v>Tốt</v>
      </c>
      <c r="Y9" s="93">
        <f t="shared" si="5"/>
        <v>67</v>
      </c>
      <c r="Z9" s="92" t="str">
        <f t="shared" si="6"/>
        <v>Khá</v>
      </c>
      <c r="AA9" s="55"/>
      <c r="AB9" s="98"/>
      <c r="AC9" s="98"/>
      <c r="AD9" s="98"/>
    </row>
    <row r="10" spans="1:30" s="56" customFormat="1" ht="18" customHeight="1">
      <c r="A10" s="87">
        <v>6</v>
      </c>
      <c r="B10" s="87" t="s">
        <v>243</v>
      </c>
      <c r="C10" s="89" t="s">
        <v>244</v>
      </c>
      <c r="D10" s="89" t="s">
        <v>245</v>
      </c>
      <c r="E10" s="90">
        <v>3</v>
      </c>
      <c r="F10" s="90">
        <f t="shared" si="0"/>
        <v>3</v>
      </c>
      <c r="G10" s="54" t="str">
        <f>VLOOKUP(B10,'[3]Sheet1'!$D$24:$U$55,18,0)</f>
        <v>10</v>
      </c>
      <c r="H10" s="54">
        <f t="shared" si="1"/>
        <v>13</v>
      </c>
      <c r="I10" s="54">
        <v>25</v>
      </c>
      <c r="J10" s="54">
        <f t="shared" si="2"/>
        <v>25</v>
      </c>
      <c r="K10" s="91">
        <v>13</v>
      </c>
      <c r="L10" s="91">
        <v>13</v>
      </c>
      <c r="M10" s="54">
        <v>17</v>
      </c>
      <c r="N10" s="54">
        <v>17</v>
      </c>
      <c r="O10" s="54"/>
      <c r="P10" s="54"/>
      <c r="Q10" s="54"/>
      <c r="R10" s="54"/>
      <c r="S10" s="54"/>
      <c r="T10" s="54"/>
      <c r="U10" s="54"/>
      <c r="V10" s="54">
        <v>-10</v>
      </c>
      <c r="W10" s="54">
        <f t="shared" si="3"/>
        <v>58</v>
      </c>
      <c r="X10" s="92" t="str">
        <f t="shared" si="4"/>
        <v>TB</v>
      </c>
      <c r="Y10" s="93">
        <f t="shared" si="5"/>
        <v>58</v>
      </c>
      <c r="Z10" s="92" t="str">
        <f t="shared" si="6"/>
        <v>TB</v>
      </c>
      <c r="AA10" s="55"/>
      <c r="AB10" s="98"/>
      <c r="AC10" s="98"/>
      <c r="AD10" s="98"/>
    </row>
    <row r="11" spans="1:30" s="56" customFormat="1" ht="18" customHeight="1">
      <c r="A11" s="87">
        <v>7</v>
      </c>
      <c r="B11" s="87" t="s">
        <v>246</v>
      </c>
      <c r="C11" s="89" t="s">
        <v>247</v>
      </c>
      <c r="D11" s="89" t="s">
        <v>248</v>
      </c>
      <c r="E11" s="90">
        <v>3</v>
      </c>
      <c r="F11" s="90">
        <f t="shared" si="0"/>
        <v>3</v>
      </c>
      <c r="G11" s="54" t="str">
        <f>VLOOKUP(B11,'[3]Sheet1'!$D$24:$U$55,18,0)</f>
        <v>10</v>
      </c>
      <c r="H11" s="54">
        <f t="shared" si="1"/>
        <v>13</v>
      </c>
      <c r="I11" s="54">
        <v>25</v>
      </c>
      <c r="J11" s="54">
        <f t="shared" si="2"/>
        <v>25</v>
      </c>
      <c r="K11" s="91">
        <v>13</v>
      </c>
      <c r="L11" s="91">
        <v>12</v>
      </c>
      <c r="M11" s="54">
        <v>19</v>
      </c>
      <c r="N11" s="54">
        <v>19</v>
      </c>
      <c r="O11" s="54"/>
      <c r="P11" s="54"/>
      <c r="Q11" s="54"/>
      <c r="R11" s="54"/>
      <c r="S11" s="54"/>
      <c r="T11" s="54"/>
      <c r="U11" s="54"/>
      <c r="V11" s="54"/>
      <c r="W11" s="54">
        <f t="shared" si="3"/>
        <v>60</v>
      </c>
      <c r="X11" s="92" t="str">
        <f t="shared" si="4"/>
        <v>TB</v>
      </c>
      <c r="Y11" s="93">
        <f t="shared" si="5"/>
        <v>69</v>
      </c>
      <c r="Z11" s="92" t="str">
        <f t="shared" si="6"/>
        <v>Khá</v>
      </c>
      <c r="AA11" s="55"/>
      <c r="AB11" s="98"/>
      <c r="AC11" s="98"/>
      <c r="AD11" s="98"/>
    </row>
    <row r="12" spans="1:30" s="56" customFormat="1" ht="18" customHeight="1">
      <c r="A12" s="87">
        <v>8</v>
      </c>
      <c r="B12" s="87" t="s">
        <v>249</v>
      </c>
      <c r="C12" s="89" t="s">
        <v>250</v>
      </c>
      <c r="D12" s="89" t="s">
        <v>81</v>
      </c>
      <c r="E12" s="90">
        <v>3</v>
      </c>
      <c r="F12" s="90">
        <f t="shared" si="0"/>
        <v>3</v>
      </c>
      <c r="G12" s="54" t="str">
        <f>VLOOKUP(B12,'[3]Sheet1'!$D$24:$U$55,18,0)</f>
        <v>12</v>
      </c>
      <c r="H12" s="54">
        <f t="shared" si="1"/>
        <v>15</v>
      </c>
      <c r="I12" s="54">
        <v>25</v>
      </c>
      <c r="J12" s="54">
        <f t="shared" si="2"/>
        <v>25</v>
      </c>
      <c r="K12" s="91">
        <v>13</v>
      </c>
      <c r="L12" s="91">
        <v>19</v>
      </c>
      <c r="M12" s="54">
        <v>15</v>
      </c>
      <c r="N12" s="54">
        <v>17</v>
      </c>
      <c r="O12" s="54"/>
      <c r="P12" s="54"/>
      <c r="Q12" s="54"/>
      <c r="R12" s="54"/>
      <c r="S12" s="54"/>
      <c r="T12" s="54"/>
      <c r="U12" s="54"/>
      <c r="V12" s="54"/>
      <c r="W12" s="54">
        <f t="shared" si="3"/>
        <v>56</v>
      </c>
      <c r="X12" s="92" t="str">
        <f t="shared" si="4"/>
        <v>TB</v>
      </c>
      <c r="Y12" s="93">
        <f t="shared" si="5"/>
        <v>76</v>
      </c>
      <c r="Z12" s="92" t="str">
        <f t="shared" si="6"/>
        <v>Khá</v>
      </c>
      <c r="AA12" s="55"/>
      <c r="AB12" s="98"/>
      <c r="AC12" s="98"/>
      <c r="AD12" s="98"/>
    </row>
    <row r="13" spans="1:30" s="111" customFormat="1" ht="18" customHeight="1">
      <c r="A13" s="102">
        <v>9</v>
      </c>
      <c r="B13" s="102" t="s">
        <v>251</v>
      </c>
      <c r="C13" s="103" t="s">
        <v>252</v>
      </c>
      <c r="D13" s="103" t="s">
        <v>253</v>
      </c>
      <c r="E13" s="104">
        <v>0</v>
      </c>
      <c r="F13" s="104">
        <f t="shared" si="0"/>
        <v>0</v>
      </c>
      <c r="G13" s="54" t="str">
        <f>VLOOKUP(B13,'[3]Sheet1'!$D$24:$U$55,18,0)</f>
        <v>0</v>
      </c>
      <c r="H13" s="105">
        <f t="shared" si="1"/>
        <v>0</v>
      </c>
      <c r="I13" s="105">
        <v>0</v>
      </c>
      <c r="J13" s="105">
        <f t="shared" si="2"/>
        <v>0</v>
      </c>
      <c r="K13" s="106">
        <v>0</v>
      </c>
      <c r="L13" s="91">
        <v>0</v>
      </c>
      <c r="M13" s="105">
        <v>0</v>
      </c>
      <c r="N13" s="105">
        <f>M13</f>
        <v>0</v>
      </c>
      <c r="O13" s="105"/>
      <c r="P13" s="105"/>
      <c r="Q13" s="105"/>
      <c r="R13" s="105"/>
      <c r="S13" s="105"/>
      <c r="T13" s="105"/>
      <c r="U13" s="105"/>
      <c r="V13" s="105"/>
      <c r="W13" s="105">
        <f t="shared" si="3"/>
        <v>0</v>
      </c>
      <c r="X13" s="107" t="str">
        <f t="shared" si="4"/>
        <v>Kém</v>
      </c>
      <c r="Y13" s="108">
        <f t="shared" si="5"/>
        <v>0</v>
      </c>
      <c r="Z13" s="107" t="str">
        <f t="shared" si="6"/>
        <v>Kém</v>
      </c>
      <c r="AA13" s="109"/>
      <c r="AB13" s="110"/>
      <c r="AC13" s="110"/>
      <c r="AD13" s="110"/>
    </row>
    <row r="14" spans="1:30" s="56" customFormat="1" ht="18" customHeight="1">
      <c r="A14" s="87">
        <v>10</v>
      </c>
      <c r="B14" s="87" t="s">
        <v>254</v>
      </c>
      <c r="C14" s="89" t="s">
        <v>255</v>
      </c>
      <c r="D14" s="89" t="s">
        <v>256</v>
      </c>
      <c r="E14" s="90">
        <v>3</v>
      </c>
      <c r="F14" s="90">
        <f t="shared" si="0"/>
        <v>3</v>
      </c>
      <c r="G14" s="54" t="str">
        <f>VLOOKUP(B14,'[3]Sheet1'!$D$24:$U$55,18,0)</f>
        <v>10</v>
      </c>
      <c r="H14" s="54">
        <f t="shared" si="1"/>
        <v>13</v>
      </c>
      <c r="I14" s="54">
        <v>25</v>
      </c>
      <c r="J14" s="54">
        <f t="shared" si="2"/>
        <v>25</v>
      </c>
      <c r="K14" s="91">
        <v>16</v>
      </c>
      <c r="L14" s="91">
        <v>12</v>
      </c>
      <c r="M14" s="54">
        <v>21</v>
      </c>
      <c r="N14" s="54">
        <v>17</v>
      </c>
      <c r="O14" s="54">
        <v>5</v>
      </c>
      <c r="P14" s="54"/>
      <c r="Q14" s="54"/>
      <c r="R14" s="54">
        <v>5</v>
      </c>
      <c r="S14" s="54"/>
      <c r="T14" s="54"/>
      <c r="U14" s="54"/>
      <c r="V14" s="54"/>
      <c r="W14" s="54">
        <f t="shared" si="3"/>
        <v>70</v>
      </c>
      <c r="X14" s="92" t="str">
        <f t="shared" si="4"/>
        <v>Khá</v>
      </c>
      <c r="Y14" s="93">
        <f t="shared" si="5"/>
        <v>72</v>
      </c>
      <c r="Z14" s="92" t="str">
        <f t="shared" si="6"/>
        <v>Khá</v>
      </c>
      <c r="AA14" s="55" t="s">
        <v>314</v>
      </c>
      <c r="AB14" s="98"/>
      <c r="AC14" s="98"/>
      <c r="AD14" s="98"/>
    </row>
    <row r="15" spans="1:30" s="56" customFormat="1" ht="18" customHeight="1">
      <c r="A15" s="87">
        <v>11</v>
      </c>
      <c r="B15" s="87" t="s">
        <v>257</v>
      </c>
      <c r="C15" s="89" t="s">
        <v>258</v>
      </c>
      <c r="D15" s="89" t="s">
        <v>259</v>
      </c>
      <c r="E15" s="90">
        <v>3</v>
      </c>
      <c r="F15" s="90">
        <f t="shared" si="0"/>
        <v>3</v>
      </c>
      <c r="G15" s="54" t="str">
        <f>VLOOKUP(B15,'[3]Sheet1'!$D$24:$U$55,18,0)</f>
        <v>0</v>
      </c>
      <c r="H15" s="54">
        <f t="shared" si="1"/>
        <v>3</v>
      </c>
      <c r="I15" s="54">
        <v>25</v>
      </c>
      <c r="J15" s="54">
        <f t="shared" si="2"/>
        <v>25</v>
      </c>
      <c r="K15" s="91">
        <v>10</v>
      </c>
      <c r="L15" s="91">
        <v>12</v>
      </c>
      <c r="M15" s="54">
        <v>15</v>
      </c>
      <c r="N15" s="54">
        <v>17</v>
      </c>
      <c r="O15" s="54"/>
      <c r="P15" s="54"/>
      <c r="Q15" s="54"/>
      <c r="R15" s="54"/>
      <c r="S15" s="54"/>
      <c r="T15" s="54"/>
      <c r="U15" s="54"/>
      <c r="V15" s="54">
        <v>-10</v>
      </c>
      <c r="W15" s="54">
        <f t="shared" si="3"/>
        <v>53</v>
      </c>
      <c r="X15" s="92" t="str">
        <f t="shared" si="4"/>
        <v>TB</v>
      </c>
      <c r="Y15" s="93">
        <f t="shared" si="5"/>
        <v>47</v>
      </c>
      <c r="Z15" s="92" t="str">
        <f t="shared" si="6"/>
        <v>Yếu</v>
      </c>
      <c r="AA15" s="55"/>
      <c r="AB15" s="98"/>
      <c r="AC15" s="98"/>
      <c r="AD15" s="98"/>
    </row>
    <row r="16" spans="1:30" s="56" customFormat="1" ht="18" customHeight="1">
      <c r="A16" s="87">
        <v>12</v>
      </c>
      <c r="B16" s="87" t="s">
        <v>260</v>
      </c>
      <c r="C16" s="89" t="s">
        <v>235</v>
      </c>
      <c r="D16" s="89" t="s">
        <v>261</v>
      </c>
      <c r="E16" s="90">
        <v>3</v>
      </c>
      <c r="F16" s="90">
        <f t="shared" si="0"/>
        <v>3</v>
      </c>
      <c r="G16" s="54" t="str">
        <f>VLOOKUP(B16,'[3]Sheet1'!$D$24:$U$55,18,0)</f>
        <v>8</v>
      </c>
      <c r="H16" s="54">
        <f t="shared" si="1"/>
        <v>11</v>
      </c>
      <c r="I16" s="54">
        <v>25</v>
      </c>
      <c r="J16" s="54">
        <f t="shared" si="2"/>
        <v>25</v>
      </c>
      <c r="K16" s="91">
        <v>13</v>
      </c>
      <c r="L16" s="91">
        <v>14</v>
      </c>
      <c r="M16" s="54">
        <v>15</v>
      </c>
      <c r="N16" s="54">
        <v>17</v>
      </c>
      <c r="O16" s="54">
        <v>7</v>
      </c>
      <c r="P16" s="54"/>
      <c r="Q16" s="54"/>
      <c r="R16" s="54">
        <v>7</v>
      </c>
      <c r="S16" s="54"/>
      <c r="T16" s="54"/>
      <c r="U16" s="54"/>
      <c r="V16" s="54"/>
      <c r="W16" s="54">
        <f t="shared" si="3"/>
        <v>63</v>
      </c>
      <c r="X16" s="92" t="str">
        <f t="shared" si="4"/>
        <v>TB</v>
      </c>
      <c r="Y16" s="93">
        <f t="shared" si="5"/>
        <v>74</v>
      </c>
      <c r="Z16" s="92" t="str">
        <f t="shared" si="6"/>
        <v>Khá</v>
      </c>
      <c r="AA16" s="55" t="s">
        <v>226</v>
      </c>
      <c r="AB16" s="98"/>
      <c r="AC16" s="98"/>
      <c r="AD16" s="98"/>
    </row>
    <row r="17" spans="1:30" s="56" customFormat="1" ht="18" customHeight="1">
      <c r="A17" s="87">
        <v>13</v>
      </c>
      <c r="B17" s="87" t="s">
        <v>262</v>
      </c>
      <c r="C17" s="89" t="s">
        <v>263</v>
      </c>
      <c r="D17" s="89" t="s">
        <v>92</v>
      </c>
      <c r="E17" s="90">
        <v>3</v>
      </c>
      <c r="F17" s="90">
        <f t="shared" si="0"/>
        <v>3</v>
      </c>
      <c r="G17" s="54" t="str">
        <f>VLOOKUP(B17,'[3]Sheet1'!$D$24:$U$55,18,0)</f>
        <v>8</v>
      </c>
      <c r="H17" s="54">
        <f t="shared" si="1"/>
        <v>11</v>
      </c>
      <c r="I17" s="54">
        <v>25</v>
      </c>
      <c r="J17" s="54">
        <f t="shared" si="2"/>
        <v>25</v>
      </c>
      <c r="K17" s="91">
        <v>14</v>
      </c>
      <c r="L17" s="91">
        <v>13</v>
      </c>
      <c r="M17" s="54">
        <v>19</v>
      </c>
      <c r="N17" s="54">
        <v>19</v>
      </c>
      <c r="O17" s="54"/>
      <c r="P17" s="54"/>
      <c r="Q17" s="54"/>
      <c r="R17" s="54"/>
      <c r="S17" s="54"/>
      <c r="T17" s="54"/>
      <c r="U17" s="54"/>
      <c r="V17" s="54">
        <v>-10</v>
      </c>
      <c r="W17" s="54">
        <f t="shared" si="3"/>
        <v>61</v>
      </c>
      <c r="X17" s="92" t="str">
        <f t="shared" si="4"/>
        <v>TB</v>
      </c>
      <c r="Y17" s="93">
        <f t="shared" si="5"/>
        <v>58</v>
      </c>
      <c r="Z17" s="92" t="str">
        <f t="shared" si="6"/>
        <v>TB</v>
      </c>
      <c r="AA17" s="55"/>
      <c r="AB17" s="98"/>
      <c r="AC17" s="98"/>
      <c r="AD17" s="98"/>
    </row>
    <row r="18" spans="1:30" s="56" customFormat="1" ht="18" customHeight="1">
      <c r="A18" s="87">
        <v>14</v>
      </c>
      <c r="B18" s="87" t="s">
        <v>264</v>
      </c>
      <c r="C18" s="89" t="s">
        <v>265</v>
      </c>
      <c r="D18" s="89" t="s">
        <v>177</v>
      </c>
      <c r="E18" s="90">
        <v>3</v>
      </c>
      <c r="F18" s="90">
        <f t="shared" si="0"/>
        <v>3</v>
      </c>
      <c r="G18" s="54" t="str">
        <f>VLOOKUP(B18,'[3]Sheet1'!$D$24:$U$55,18,0)</f>
        <v>0</v>
      </c>
      <c r="H18" s="54">
        <f t="shared" si="1"/>
        <v>3</v>
      </c>
      <c r="I18" s="54">
        <v>25</v>
      </c>
      <c r="J18" s="54">
        <f t="shared" si="2"/>
        <v>25</v>
      </c>
      <c r="K18" s="91">
        <v>14</v>
      </c>
      <c r="L18" s="91">
        <v>18</v>
      </c>
      <c r="M18" s="54">
        <v>17</v>
      </c>
      <c r="N18" s="54">
        <v>17</v>
      </c>
      <c r="O18" s="54"/>
      <c r="P18" s="54"/>
      <c r="Q18" s="54"/>
      <c r="R18" s="54"/>
      <c r="S18" s="54"/>
      <c r="T18" s="54"/>
      <c r="U18" s="54"/>
      <c r="V18" s="54"/>
      <c r="W18" s="54">
        <f t="shared" si="3"/>
        <v>59</v>
      </c>
      <c r="X18" s="92" t="str">
        <f t="shared" si="4"/>
        <v>TB</v>
      </c>
      <c r="Y18" s="93">
        <f t="shared" si="5"/>
        <v>63</v>
      </c>
      <c r="Z18" s="92" t="str">
        <f t="shared" si="6"/>
        <v>TB</v>
      </c>
      <c r="AA18" s="55"/>
      <c r="AB18" s="98"/>
      <c r="AC18" s="98"/>
      <c r="AD18" s="98"/>
    </row>
    <row r="19" spans="1:30" s="56" customFormat="1" ht="18" customHeight="1">
      <c r="A19" s="87">
        <v>15</v>
      </c>
      <c r="B19" s="87" t="s">
        <v>266</v>
      </c>
      <c r="C19" s="89" t="s">
        <v>267</v>
      </c>
      <c r="D19" s="89" t="s">
        <v>268</v>
      </c>
      <c r="E19" s="90">
        <v>3</v>
      </c>
      <c r="F19" s="90">
        <f t="shared" si="0"/>
        <v>3</v>
      </c>
      <c r="G19" s="54" t="str">
        <f>VLOOKUP(B19,'[3]Sheet1'!$D$24:$U$55,18,0)</f>
        <v>8</v>
      </c>
      <c r="H19" s="54">
        <f t="shared" si="1"/>
        <v>11</v>
      </c>
      <c r="I19" s="54">
        <v>25</v>
      </c>
      <c r="J19" s="54">
        <f t="shared" si="2"/>
        <v>25</v>
      </c>
      <c r="K19" s="91">
        <v>12</v>
      </c>
      <c r="L19" s="91">
        <v>10</v>
      </c>
      <c r="M19" s="54">
        <v>17</v>
      </c>
      <c r="N19" s="54">
        <v>15</v>
      </c>
      <c r="O19" s="54"/>
      <c r="P19" s="54"/>
      <c r="Q19" s="54"/>
      <c r="R19" s="54"/>
      <c r="S19" s="54"/>
      <c r="T19" s="54"/>
      <c r="U19" s="54"/>
      <c r="V19" s="54"/>
      <c r="W19" s="54">
        <f t="shared" si="3"/>
        <v>57</v>
      </c>
      <c r="X19" s="92" t="str">
        <f t="shared" si="4"/>
        <v>TB</v>
      </c>
      <c r="Y19" s="93">
        <f t="shared" si="5"/>
        <v>61</v>
      </c>
      <c r="Z19" s="92" t="str">
        <f t="shared" si="6"/>
        <v>TB</v>
      </c>
      <c r="AA19" s="55"/>
      <c r="AB19" s="98"/>
      <c r="AC19" s="98"/>
      <c r="AD19" s="98"/>
    </row>
    <row r="20" spans="1:30" s="56" customFormat="1" ht="18" customHeight="1">
      <c r="A20" s="87">
        <v>16</v>
      </c>
      <c r="B20" s="87" t="s">
        <v>269</v>
      </c>
      <c r="C20" s="89" t="s">
        <v>229</v>
      </c>
      <c r="D20" s="89" t="s">
        <v>270</v>
      </c>
      <c r="E20" s="90">
        <v>3</v>
      </c>
      <c r="F20" s="90">
        <f t="shared" si="0"/>
        <v>3</v>
      </c>
      <c r="G20" s="54" t="str">
        <f>VLOOKUP(B20,'[3]Sheet1'!$D$24:$U$55,18,0)</f>
        <v>12</v>
      </c>
      <c r="H20" s="54">
        <f t="shared" si="1"/>
        <v>15</v>
      </c>
      <c r="I20" s="54">
        <v>25</v>
      </c>
      <c r="J20" s="54">
        <f t="shared" si="2"/>
        <v>25</v>
      </c>
      <c r="K20" s="91">
        <v>16</v>
      </c>
      <c r="L20" s="91">
        <v>20</v>
      </c>
      <c r="M20" s="54">
        <v>19</v>
      </c>
      <c r="N20" s="54">
        <v>17</v>
      </c>
      <c r="O20" s="54"/>
      <c r="P20" s="54"/>
      <c r="Q20" s="54"/>
      <c r="R20" s="54"/>
      <c r="S20" s="54"/>
      <c r="T20" s="54"/>
      <c r="U20" s="54"/>
      <c r="V20" s="54"/>
      <c r="W20" s="54">
        <f t="shared" si="3"/>
        <v>63</v>
      </c>
      <c r="X20" s="92" t="str">
        <f t="shared" si="4"/>
        <v>TB</v>
      </c>
      <c r="Y20" s="93">
        <f t="shared" si="5"/>
        <v>77</v>
      </c>
      <c r="Z20" s="92" t="str">
        <f t="shared" si="6"/>
        <v>Khá</v>
      </c>
      <c r="AA20" s="55"/>
      <c r="AB20" s="98"/>
      <c r="AC20" s="98"/>
      <c r="AD20" s="98"/>
    </row>
    <row r="21" spans="1:30" s="56" customFormat="1" ht="18" customHeight="1">
      <c r="A21" s="87">
        <v>17</v>
      </c>
      <c r="B21" s="87" t="s">
        <v>271</v>
      </c>
      <c r="C21" s="89" t="s">
        <v>272</v>
      </c>
      <c r="D21" s="89" t="s">
        <v>273</v>
      </c>
      <c r="E21" s="90">
        <v>3</v>
      </c>
      <c r="F21" s="90">
        <f t="shared" si="0"/>
        <v>3</v>
      </c>
      <c r="G21" s="54" t="str">
        <f>VLOOKUP(B21,'[3]Sheet1'!$D$24:$U$55,18,0)</f>
        <v>8</v>
      </c>
      <c r="H21" s="54">
        <f t="shared" si="1"/>
        <v>11</v>
      </c>
      <c r="I21" s="54">
        <v>25</v>
      </c>
      <c r="J21" s="54">
        <f t="shared" si="2"/>
        <v>25</v>
      </c>
      <c r="K21" s="91">
        <v>13</v>
      </c>
      <c r="L21" s="91">
        <v>19</v>
      </c>
      <c r="M21" s="54">
        <v>23</v>
      </c>
      <c r="N21" s="54">
        <v>17</v>
      </c>
      <c r="O21" s="54"/>
      <c r="P21" s="54"/>
      <c r="Q21" s="54"/>
      <c r="R21" s="54">
        <v>7</v>
      </c>
      <c r="S21" s="54"/>
      <c r="T21" s="54"/>
      <c r="U21" s="54"/>
      <c r="V21" s="54"/>
      <c r="W21" s="54">
        <f t="shared" si="3"/>
        <v>64</v>
      </c>
      <c r="X21" s="92" t="str">
        <f t="shared" si="4"/>
        <v>TB</v>
      </c>
      <c r="Y21" s="93">
        <f t="shared" si="5"/>
        <v>79</v>
      </c>
      <c r="Z21" s="92" t="str">
        <f t="shared" si="6"/>
        <v>Khá</v>
      </c>
      <c r="AA21" s="55" t="s">
        <v>63</v>
      </c>
      <c r="AB21" s="98"/>
      <c r="AC21" s="98"/>
      <c r="AD21" s="98"/>
    </row>
    <row r="22" spans="1:30" s="56" customFormat="1" ht="18" customHeight="1">
      <c r="A22" s="87">
        <v>18</v>
      </c>
      <c r="B22" s="87" t="s">
        <v>274</v>
      </c>
      <c r="C22" s="89" t="s">
        <v>275</v>
      </c>
      <c r="D22" s="89" t="s">
        <v>276</v>
      </c>
      <c r="E22" s="90">
        <v>3</v>
      </c>
      <c r="F22" s="90">
        <f t="shared" si="0"/>
        <v>3</v>
      </c>
      <c r="G22" s="54" t="str">
        <f>VLOOKUP(B22,'[3]Sheet1'!$D$24:$U$55,18,0)</f>
        <v>8</v>
      </c>
      <c r="H22" s="54">
        <f t="shared" si="1"/>
        <v>11</v>
      </c>
      <c r="I22" s="54">
        <v>25</v>
      </c>
      <c r="J22" s="54">
        <f t="shared" si="2"/>
        <v>25</v>
      </c>
      <c r="K22" s="91">
        <v>11</v>
      </c>
      <c r="L22" s="91">
        <v>10</v>
      </c>
      <c r="M22" s="54">
        <v>15</v>
      </c>
      <c r="N22" s="54">
        <v>17</v>
      </c>
      <c r="O22" s="54"/>
      <c r="P22" s="54"/>
      <c r="Q22" s="54"/>
      <c r="R22" s="54"/>
      <c r="S22" s="54"/>
      <c r="T22" s="54"/>
      <c r="U22" s="54"/>
      <c r="V22" s="54"/>
      <c r="W22" s="54">
        <f t="shared" si="3"/>
        <v>54</v>
      </c>
      <c r="X22" s="92" t="str">
        <f t="shared" si="4"/>
        <v>TB</v>
      </c>
      <c r="Y22" s="93">
        <f t="shared" si="5"/>
        <v>63</v>
      </c>
      <c r="Z22" s="92" t="str">
        <f t="shared" si="6"/>
        <v>TB</v>
      </c>
      <c r="AA22" s="55"/>
      <c r="AB22" s="98"/>
      <c r="AC22" s="98"/>
      <c r="AD22" s="98"/>
    </row>
    <row r="23" spans="1:30" s="56" customFormat="1" ht="18" customHeight="1">
      <c r="A23" s="87">
        <v>19</v>
      </c>
      <c r="B23" s="87" t="s">
        <v>277</v>
      </c>
      <c r="C23" s="89" t="s">
        <v>214</v>
      </c>
      <c r="D23" s="89" t="s">
        <v>278</v>
      </c>
      <c r="E23" s="90">
        <v>3</v>
      </c>
      <c r="F23" s="90">
        <f t="shared" si="0"/>
        <v>3</v>
      </c>
      <c r="G23" s="54" t="str">
        <f>VLOOKUP(B23,'[3]Sheet1'!$D$24:$U$55,18,0)</f>
        <v>8</v>
      </c>
      <c r="H23" s="54">
        <f t="shared" si="1"/>
        <v>11</v>
      </c>
      <c r="I23" s="54">
        <v>25</v>
      </c>
      <c r="J23" s="54">
        <f t="shared" si="2"/>
        <v>25</v>
      </c>
      <c r="K23" s="91">
        <v>14</v>
      </c>
      <c r="L23" s="91">
        <v>13</v>
      </c>
      <c r="M23" s="54">
        <v>19</v>
      </c>
      <c r="N23" s="54">
        <v>17</v>
      </c>
      <c r="O23" s="54"/>
      <c r="P23" s="54"/>
      <c r="Q23" s="54"/>
      <c r="R23" s="54"/>
      <c r="S23" s="54"/>
      <c r="T23" s="54"/>
      <c r="U23" s="54"/>
      <c r="V23" s="54"/>
      <c r="W23" s="54">
        <f t="shared" si="3"/>
        <v>61</v>
      </c>
      <c r="X23" s="92" t="str">
        <f t="shared" si="4"/>
        <v>TB</v>
      </c>
      <c r="Y23" s="93">
        <f t="shared" si="5"/>
        <v>66</v>
      </c>
      <c r="Z23" s="92" t="str">
        <f t="shared" si="6"/>
        <v>Khá</v>
      </c>
      <c r="AA23" s="55"/>
      <c r="AB23" s="98"/>
      <c r="AC23" s="98"/>
      <c r="AD23" s="98"/>
    </row>
    <row r="24" spans="1:30" s="56" customFormat="1" ht="18" customHeight="1">
      <c r="A24" s="87">
        <v>20</v>
      </c>
      <c r="B24" s="87" t="s">
        <v>279</v>
      </c>
      <c r="C24" s="89" t="s">
        <v>280</v>
      </c>
      <c r="D24" s="89" t="s">
        <v>281</v>
      </c>
      <c r="E24" s="90">
        <v>3</v>
      </c>
      <c r="F24" s="90">
        <f t="shared" si="0"/>
        <v>3</v>
      </c>
      <c r="G24" s="54" t="str">
        <f>VLOOKUP(B24,'[3]Sheet1'!$D$24:$U$55,18,0)</f>
        <v>0</v>
      </c>
      <c r="H24" s="54">
        <f t="shared" si="1"/>
        <v>3</v>
      </c>
      <c r="I24" s="54">
        <v>25</v>
      </c>
      <c r="J24" s="54">
        <f t="shared" si="2"/>
        <v>25</v>
      </c>
      <c r="K24" s="91">
        <v>14</v>
      </c>
      <c r="L24" s="91">
        <v>19</v>
      </c>
      <c r="M24" s="54">
        <v>17</v>
      </c>
      <c r="N24" s="54">
        <v>17</v>
      </c>
      <c r="O24" s="54"/>
      <c r="P24" s="54"/>
      <c r="Q24" s="54"/>
      <c r="R24" s="54"/>
      <c r="S24" s="54"/>
      <c r="T24" s="54"/>
      <c r="U24" s="54"/>
      <c r="V24" s="54"/>
      <c r="W24" s="54">
        <f t="shared" si="3"/>
        <v>59</v>
      </c>
      <c r="X24" s="92" t="str">
        <f t="shared" si="4"/>
        <v>TB</v>
      </c>
      <c r="Y24" s="93">
        <f t="shared" si="5"/>
        <v>64</v>
      </c>
      <c r="Z24" s="92" t="str">
        <f t="shared" si="6"/>
        <v>TB</v>
      </c>
      <c r="AA24" s="55"/>
      <c r="AB24" s="98"/>
      <c r="AC24" s="98"/>
      <c r="AD24" s="98"/>
    </row>
    <row r="25" spans="1:30" s="56" customFormat="1" ht="18" customHeight="1">
      <c r="A25" s="87">
        <v>21</v>
      </c>
      <c r="B25" s="87" t="s">
        <v>282</v>
      </c>
      <c r="C25" s="89" t="s">
        <v>283</v>
      </c>
      <c r="D25" s="89" t="s">
        <v>281</v>
      </c>
      <c r="E25" s="90">
        <v>3</v>
      </c>
      <c r="F25" s="90">
        <f t="shared" si="0"/>
        <v>3</v>
      </c>
      <c r="G25" s="54" t="str">
        <f>VLOOKUP(B25,'[3]Sheet1'!$D$24:$U$55,18,0)</f>
        <v>10</v>
      </c>
      <c r="H25" s="54">
        <f t="shared" si="1"/>
        <v>13</v>
      </c>
      <c r="I25" s="54">
        <v>25</v>
      </c>
      <c r="J25" s="54">
        <f t="shared" si="2"/>
        <v>25</v>
      </c>
      <c r="K25" s="91">
        <v>15</v>
      </c>
      <c r="L25" s="91">
        <v>19</v>
      </c>
      <c r="M25" s="54">
        <v>25</v>
      </c>
      <c r="N25" s="54">
        <v>17</v>
      </c>
      <c r="O25" s="54"/>
      <c r="P25" s="96"/>
      <c r="Q25" s="54"/>
      <c r="R25" s="91"/>
      <c r="S25" s="54"/>
      <c r="T25" s="54"/>
      <c r="U25" s="54"/>
      <c r="V25" s="54"/>
      <c r="W25" s="54">
        <f t="shared" si="3"/>
        <v>68</v>
      </c>
      <c r="X25" s="92" t="str">
        <f t="shared" si="4"/>
        <v>Khá</v>
      </c>
      <c r="Y25" s="93">
        <f t="shared" si="5"/>
        <v>74</v>
      </c>
      <c r="Z25" s="92" t="str">
        <f t="shared" si="6"/>
        <v>Khá</v>
      </c>
      <c r="AA25" s="55"/>
      <c r="AB25" s="98"/>
      <c r="AC25" s="98"/>
      <c r="AD25" s="98"/>
    </row>
    <row r="26" spans="1:30" s="56" customFormat="1" ht="18" customHeight="1">
      <c r="A26" s="87">
        <v>22</v>
      </c>
      <c r="B26" s="87" t="s">
        <v>284</v>
      </c>
      <c r="C26" s="89" t="s">
        <v>285</v>
      </c>
      <c r="D26" s="89" t="s">
        <v>199</v>
      </c>
      <c r="E26" s="90">
        <v>3</v>
      </c>
      <c r="F26" s="90">
        <f t="shared" si="0"/>
        <v>3</v>
      </c>
      <c r="G26" s="54" t="str">
        <f>VLOOKUP(B26,'[3]Sheet1'!$D$24:$U$55,18,0)</f>
        <v>8</v>
      </c>
      <c r="H26" s="54">
        <f t="shared" si="1"/>
        <v>11</v>
      </c>
      <c r="I26" s="54">
        <v>25</v>
      </c>
      <c r="J26" s="54">
        <f t="shared" si="2"/>
        <v>25</v>
      </c>
      <c r="K26" s="91">
        <v>12</v>
      </c>
      <c r="L26" s="91">
        <v>12</v>
      </c>
      <c r="M26" s="54">
        <v>15</v>
      </c>
      <c r="N26" s="54">
        <v>17</v>
      </c>
      <c r="O26" s="54"/>
      <c r="P26" s="54"/>
      <c r="Q26" s="54"/>
      <c r="R26" s="54"/>
      <c r="S26" s="54"/>
      <c r="T26" s="54"/>
      <c r="U26" s="54"/>
      <c r="V26" s="54"/>
      <c r="W26" s="54">
        <f t="shared" si="3"/>
        <v>55</v>
      </c>
      <c r="X26" s="92" t="str">
        <f t="shared" si="4"/>
        <v>TB</v>
      </c>
      <c r="Y26" s="93">
        <f t="shared" si="5"/>
        <v>65</v>
      </c>
      <c r="Z26" s="92" t="str">
        <f t="shared" si="6"/>
        <v>Khá</v>
      </c>
      <c r="AA26" s="55"/>
      <c r="AB26" s="98"/>
      <c r="AC26" s="98"/>
      <c r="AD26" s="98"/>
    </row>
    <row r="27" spans="1:30" s="56" customFormat="1" ht="18" customHeight="1">
      <c r="A27" s="87">
        <v>23</v>
      </c>
      <c r="B27" s="87" t="s">
        <v>286</v>
      </c>
      <c r="C27" s="89" t="s">
        <v>235</v>
      </c>
      <c r="D27" s="89" t="s">
        <v>199</v>
      </c>
      <c r="E27" s="90">
        <v>3</v>
      </c>
      <c r="F27" s="90">
        <f t="shared" si="0"/>
        <v>3</v>
      </c>
      <c r="G27" s="54" t="str">
        <f>VLOOKUP(B27,'[3]Sheet1'!$D$24:$U$55,18,0)</f>
        <v>0</v>
      </c>
      <c r="H27" s="54">
        <f t="shared" si="1"/>
        <v>3</v>
      </c>
      <c r="I27" s="54">
        <v>25</v>
      </c>
      <c r="J27" s="54">
        <f t="shared" si="2"/>
        <v>25</v>
      </c>
      <c r="K27" s="91">
        <v>13</v>
      </c>
      <c r="L27" s="91">
        <v>12</v>
      </c>
      <c r="M27" s="54">
        <v>21</v>
      </c>
      <c r="N27" s="54">
        <v>19</v>
      </c>
      <c r="O27" s="54"/>
      <c r="P27" s="54"/>
      <c r="Q27" s="54"/>
      <c r="R27" s="54"/>
      <c r="S27" s="54"/>
      <c r="T27" s="54"/>
      <c r="U27" s="54"/>
      <c r="V27" s="54"/>
      <c r="W27" s="54">
        <f t="shared" si="3"/>
        <v>62</v>
      </c>
      <c r="X27" s="92" t="str">
        <f t="shared" si="4"/>
        <v>TB</v>
      </c>
      <c r="Y27" s="93">
        <f t="shared" si="5"/>
        <v>59</v>
      </c>
      <c r="Z27" s="92" t="str">
        <f t="shared" si="6"/>
        <v>TB</v>
      </c>
      <c r="AA27" s="55"/>
      <c r="AB27" s="98"/>
      <c r="AC27" s="98"/>
      <c r="AD27" s="98"/>
    </row>
    <row r="28" spans="1:30" s="56" customFormat="1" ht="18" customHeight="1">
      <c r="A28" s="87">
        <v>24</v>
      </c>
      <c r="B28" s="87" t="s">
        <v>287</v>
      </c>
      <c r="C28" s="89" t="s">
        <v>288</v>
      </c>
      <c r="D28" s="89" t="s">
        <v>289</v>
      </c>
      <c r="E28" s="90">
        <v>3</v>
      </c>
      <c r="F28" s="90">
        <f t="shared" si="0"/>
        <v>3</v>
      </c>
      <c r="G28" s="54" t="str">
        <f>VLOOKUP(B28,'[3]Sheet1'!$D$24:$U$55,18,0)</f>
        <v>0</v>
      </c>
      <c r="H28" s="54">
        <f t="shared" si="1"/>
        <v>3</v>
      </c>
      <c r="I28" s="54">
        <v>25</v>
      </c>
      <c r="J28" s="54">
        <f t="shared" si="2"/>
        <v>25</v>
      </c>
      <c r="K28" s="91">
        <v>14</v>
      </c>
      <c r="L28" s="91">
        <v>19</v>
      </c>
      <c r="M28" s="54">
        <v>23</v>
      </c>
      <c r="N28" s="54">
        <v>17</v>
      </c>
      <c r="O28" s="54"/>
      <c r="P28" s="54"/>
      <c r="Q28" s="54"/>
      <c r="R28" s="54"/>
      <c r="S28" s="54"/>
      <c r="T28" s="54"/>
      <c r="U28" s="54"/>
      <c r="V28" s="54"/>
      <c r="W28" s="54">
        <f t="shared" si="3"/>
        <v>65</v>
      </c>
      <c r="X28" s="92" t="str">
        <f t="shared" si="4"/>
        <v>Khá</v>
      </c>
      <c r="Y28" s="93">
        <f t="shared" si="5"/>
        <v>64</v>
      </c>
      <c r="Z28" s="92" t="str">
        <f t="shared" si="6"/>
        <v>TB</v>
      </c>
      <c r="AA28" s="55"/>
      <c r="AB28" s="98"/>
      <c r="AC28" s="98"/>
      <c r="AD28" s="98"/>
    </row>
    <row r="29" spans="1:30" s="56" customFormat="1" ht="18" customHeight="1">
      <c r="A29" s="87">
        <v>25</v>
      </c>
      <c r="B29" s="87" t="s">
        <v>290</v>
      </c>
      <c r="C29" s="89" t="s">
        <v>291</v>
      </c>
      <c r="D29" s="89" t="s">
        <v>292</v>
      </c>
      <c r="E29" s="90">
        <v>3</v>
      </c>
      <c r="F29" s="90">
        <f t="shared" si="0"/>
        <v>3</v>
      </c>
      <c r="G29" s="54" t="str">
        <f>VLOOKUP(B29,'[3]Sheet1'!$D$24:$U$55,18,0)</f>
        <v>0</v>
      </c>
      <c r="H29" s="54">
        <f t="shared" si="1"/>
        <v>3</v>
      </c>
      <c r="I29" s="54">
        <v>25</v>
      </c>
      <c r="J29" s="54">
        <f t="shared" si="2"/>
        <v>25</v>
      </c>
      <c r="K29" s="91">
        <v>12</v>
      </c>
      <c r="L29" s="91">
        <v>12</v>
      </c>
      <c r="M29" s="54">
        <v>15</v>
      </c>
      <c r="N29" s="54">
        <v>17</v>
      </c>
      <c r="O29" s="54"/>
      <c r="P29" s="54"/>
      <c r="Q29" s="54"/>
      <c r="R29" s="54"/>
      <c r="S29" s="54"/>
      <c r="T29" s="54"/>
      <c r="U29" s="54"/>
      <c r="V29" s="54"/>
      <c r="W29" s="54">
        <f t="shared" si="3"/>
        <v>55</v>
      </c>
      <c r="X29" s="92" t="str">
        <f t="shared" si="4"/>
        <v>TB</v>
      </c>
      <c r="Y29" s="93">
        <f t="shared" si="5"/>
        <v>57</v>
      </c>
      <c r="Z29" s="92" t="str">
        <f t="shared" si="6"/>
        <v>TB</v>
      </c>
      <c r="AA29" s="55"/>
      <c r="AB29" s="98"/>
      <c r="AC29" s="98"/>
      <c r="AD29" s="98"/>
    </row>
    <row r="30" spans="1:30" s="56" customFormat="1" ht="18" customHeight="1">
      <c r="A30" s="87">
        <v>26</v>
      </c>
      <c r="B30" s="87" t="s">
        <v>293</v>
      </c>
      <c r="C30" s="89" t="s">
        <v>294</v>
      </c>
      <c r="D30" s="89" t="s">
        <v>295</v>
      </c>
      <c r="E30" s="90">
        <v>3</v>
      </c>
      <c r="F30" s="90">
        <f t="shared" si="0"/>
        <v>3</v>
      </c>
      <c r="G30" s="54" t="str">
        <f>VLOOKUP(B30,'[3]Sheet1'!$D$24:$U$55,18,0)</f>
        <v>0</v>
      </c>
      <c r="H30" s="54">
        <f t="shared" si="1"/>
        <v>3</v>
      </c>
      <c r="I30" s="54">
        <v>25</v>
      </c>
      <c r="J30" s="54">
        <f t="shared" si="2"/>
        <v>25</v>
      </c>
      <c r="K30" s="91">
        <v>16</v>
      </c>
      <c r="L30" s="91">
        <v>16</v>
      </c>
      <c r="M30" s="54">
        <v>19</v>
      </c>
      <c r="N30" s="54">
        <v>17</v>
      </c>
      <c r="O30" s="54">
        <v>7</v>
      </c>
      <c r="P30" s="54"/>
      <c r="Q30" s="54"/>
      <c r="R30" s="54">
        <v>7</v>
      </c>
      <c r="S30" s="54"/>
      <c r="T30" s="54"/>
      <c r="U30" s="54"/>
      <c r="V30" s="54">
        <v>-10</v>
      </c>
      <c r="W30" s="54">
        <f t="shared" si="3"/>
        <v>70</v>
      </c>
      <c r="X30" s="92" t="str">
        <f t="shared" si="4"/>
        <v>Khá</v>
      </c>
      <c r="Y30" s="93">
        <f t="shared" si="5"/>
        <v>58</v>
      </c>
      <c r="Z30" s="92" t="str">
        <f t="shared" si="6"/>
        <v>TB</v>
      </c>
      <c r="AA30" s="55" t="s">
        <v>315</v>
      </c>
      <c r="AB30" s="98"/>
      <c r="AC30" s="98"/>
      <c r="AD30" s="98"/>
    </row>
    <row r="31" spans="1:30" s="56" customFormat="1" ht="18" customHeight="1">
      <c r="A31" s="87">
        <v>27</v>
      </c>
      <c r="B31" s="87" t="s">
        <v>296</v>
      </c>
      <c r="C31" s="89" t="s">
        <v>297</v>
      </c>
      <c r="D31" s="89" t="s">
        <v>298</v>
      </c>
      <c r="E31" s="90">
        <v>3</v>
      </c>
      <c r="F31" s="90">
        <f t="shared" si="0"/>
        <v>3</v>
      </c>
      <c r="G31" s="54" t="str">
        <f>VLOOKUP(B31,'[3]Sheet1'!$D$24:$U$55,18,0)</f>
        <v>0</v>
      </c>
      <c r="H31" s="54">
        <f t="shared" si="1"/>
        <v>3</v>
      </c>
      <c r="I31" s="54">
        <v>25</v>
      </c>
      <c r="J31" s="54">
        <f t="shared" si="2"/>
        <v>25</v>
      </c>
      <c r="K31" s="91">
        <v>16</v>
      </c>
      <c r="L31" s="91">
        <v>19</v>
      </c>
      <c r="M31" s="54">
        <v>23</v>
      </c>
      <c r="N31" s="54">
        <v>17</v>
      </c>
      <c r="O31" s="54"/>
      <c r="P31" s="54"/>
      <c r="Q31" s="54"/>
      <c r="R31" s="54">
        <v>5</v>
      </c>
      <c r="S31" s="54"/>
      <c r="T31" s="54"/>
      <c r="U31" s="54"/>
      <c r="V31" s="54"/>
      <c r="W31" s="54">
        <f t="shared" si="3"/>
        <v>67</v>
      </c>
      <c r="X31" s="92" t="str">
        <f t="shared" si="4"/>
        <v>Khá</v>
      </c>
      <c r="Y31" s="93">
        <f t="shared" si="5"/>
        <v>69</v>
      </c>
      <c r="Z31" s="92" t="str">
        <f t="shared" si="6"/>
        <v>Khá</v>
      </c>
      <c r="AA31" s="55" t="s">
        <v>64</v>
      </c>
      <c r="AB31" s="98"/>
      <c r="AC31" s="98"/>
      <c r="AD31" s="98"/>
    </row>
    <row r="32" spans="1:30" s="56" customFormat="1" ht="18" customHeight="1">
      <c r="A32" s="87">
        <v>28</v>
      </c>
      <c r="B32" s="87" t="s">
        <v>299</v>
      </c>
      <c r="C32" s="89" t="s">
        <v>300</v>
      </c>
      <c r="D32" s="89" t="s">
        <v>301</v>
      </c>
      <c r="E32" s="90">
        <v>3</v>
      </c>
      <c r="F32" s="90">
        <f t="shared" si="0"/>
        <v>3</v>
      </c>
      <c r="G32" s="54" t="str">
        <f>VLOOKUP(B32,'[3]Sheet1'!$D$24:$U$55,18,0)</f>
        <v>0</v>
      </c>
      <c r="H32" s="54">
        <f t="shared" si="1"/>
        <v>3</v>
      </c>
      <c r="I32" s="54">
        <v>25</v>
      </c>
      <c r="J32" s="54">
        <f t="shared" si="2"/>
        <v>25</v>
      </c>
      <c r="K32" s="91">
        <v>13</v>
      </c>
      <c r="L32" s="91">
        <v>18</v>
      </c>
      <c r="M32" s="54">
        <v>17</v>
      </c>
      <c r="N32" s="54">
        <v>17</v>
      </c>
      <c r="O32" s="54"/>
      <c r="P32" s="54"/>
      <c r="Q32" s="54"/>
      <c r="R32" s="54"/>
      <c r="S32" s="54"/>
      <c r="T32" s="54"/>
      <c r="U32" s="54"/>
      <c r="V32" s="54">
        <v>-10</v>
      </c>
      <c r="W32" s="54">
        <f t="shared" si="3"/>
        <v>58</v>
      </c>
      <c r="X32" s="92" t="str">
        <f t="shared" si="4"/>
        <v>TB</v>
      </c>
      <c r="Y32" s="93">
        <f t="shared" si="5"/>
        <v>53</v>
      </c>
      <c r="Z32" s="92" t="str">
        <f t="shared" si="6"/>
        <v>TB</v>
      </c>
      <c r="AA32" s="55"/>
      <c r="AB32" s="98"/>
      <c r="AC32" s="98"/>
      <c r="AD32" s="98"/>
    </row>
    <row r="33" spans="1:30" s="111" customFormat="1" ht="18" customHeight="1">
      <c r="A33" s="102">
        <v>29</v>
      </c>
      <c r="B33" s="102" t="s">
        <v>302</v>
      </c>
      <c r="C33" s="103" t="s">
        <v>285</v>
      </c>
      <c r="D33" s="103" t="s">
        <v>303</v>
      </c>
      <c r="E33" s="104">
        <v>0</v>
      </c>
      <c r="F33" s="104">
        <f t="shared" si="0"/>
        <v>0</v>
      </c>
      <c r="G33" s="54" t="str">
        <f>VLOOKUP(B33,'[3]Sheet1'!$D$24:$U$55,18,0)</f>
        <v>0</v>
      </c>
      <c r="H33" s="105">
        <f t="shared" si="1"/>
        <v>0</v>
      </c>
      <c r="I33" s="105">
        <v>0</v>
      </c>
      <c r="J33" s="105">
        <f t="shared" si="2"/>
        <v>0</v>
      </c>
      <c r="K33" s="106">
        <v>0</v>
      </c>
      <c r="L33" s="91">
        <v>0</v>
      </c>
      <c r="M33" s="105">
        <v>0</v>
      </c>
      <c r="N33" s="105">
        <f>M33</f>
        <v>0</v>
      </c>
      <c r="O33" s="105"/>
      <c r="P33" s="105"/>
      <c r="Q33" s="105"/>
      <c r="R33" s="105"/>
      <c r="S33" s="105"/>
      <c r="T33" s="105"/>
      <c r="U33" s="105"/>
      <c r="V33" s="105"/>
      <c r="W33" s="105">
        <f t="shared" si="3"/>
        <v>0</v>
      </c>
      <c r="X33" s="107" t="str">
        <f t="shared" si="4"/>
        <v>Kém</v>
      </c>
      <c r="Y33" s="108">
        <f t="shared" si="5"/>
        <v>0</v>
      </c>
      <c r="Z33" s="107" t="str">
        <f t="shared" si="6"/>
        <v>Kém</v>
      </c>
      <c r="AA33" s="109"/>
      <c r="AB33" s="110"/>
      <c r="AC33" s="110"/>
      <c r="AD33" s="110"/>
    </row>
    <row r="34" spans="1:30" s="111" customFormat="1" ht="18" customHeight="1">
      <c r="A34" s="102">
        <v>30</v>
      </c>
      <c r="B34" s="102" t="s">
        <v>304</v>
      </c>
      <c r="C34" s="103" t="s">
        <v>305</v>
      </c>
      <c r="D34" s="103" t="s">
        <v>306</v>
      </c>
      <c r="E34" s="104">
        <v>0</v>
      </c>
      <c r="F34" s="104">
        <f t="shared" si="0"/>
        <v>0</v>
      </c>
      <c r="G34" s="54" t="str">
        <f>VLOOKUP(B34,'[3]Sheet1'!$D$24:$U$55,18,0)</f>
        <v>0</v>
      </c>
      <c r="H34" s="105">
        <f t="shared" si="1"/>
        <v>0</v>
      </c>
      <c r="I34" s="105">
        <v>0</v>
      </c>
      <c r="J34" s="105">
        <f t="shared" si="2"/>
        <v>0</v>
      </c>
      <c r="K34" s="106">
        <v>0</v>
      </c>
      <c r="L34" s="91">
        <v>6</v>
      </c>
      <c r="M34" s="105">
        <v>0</v>
      </c>
      <c r="N34" s="105">
        <f>M34</f>
        <v>0</v>
      </c>
      <c r="O34" s="105"/>
      <c r="P34" s="105"/>
      <c r="Q34" s="105"/>
      <c r="R34" s="105"/>
      <c r="S34" s="105"/>
      <c r="T34" s="105"/>
      <c r="U34" s="105"/>
      <c r="V34" s="105"/>
      <c r="W34" s="105">
        <f t="shared" si="3"/>
        <v>0</v>
      </c>
      <c r="X34" s="107" t="str">
        <f t="shared" si="4"/>
        <v>Kém</v>
      </c>
      <c r="Y34" s="108">
        <f t="shared" si="5"/>
        <v>6</v>
      </c>
      <c r="Z34" s="107" t="str">
        <f t="shared" si="6"/>
        <v>Kém</v>
      </c>
      <c r="AA34" s="109"/>
      <c r="AB34" s="110"/>
      <c r="AC34" s="110"/>
      <c r="AD34" s="110"/>
    </row>
    <row r="35" spans="1:30" s="56" customFormat="1" ht="18" customHeight="1">
      <c r="A35" s="87">
        <v>31</v>
      </c>
      <c r="B35" s="87" t="s">
        <v>307</v>
      </c>
      <c r="C35" s="89" t="s">
        <v>308</v>
      </c>
      <c r="D35" s="89" t="s">
        <v>309</v>
      </c>
      <c r="E35" s="90">
        <v>3</v>
      </c>
      <c r="F35" s="90">
        <f t="shared" si="0"/>
        <v>3</v>
      </c>
      <c r="G35" s="54" t="str">
        <f>VLOOKUP(B35,'[3]Sheet1'!$D$24:$U$55,18,0)</f>
        <v>14</v>
      </c>
      <c r="H35" s="54">
        <f t="shared" si="1"/>
        <v>17</v>
      </c>
      <c r="I35" s="54">
        <v>25</v>
      </c>
      <c r="J35" s="54">
        <f t="shared" si="2"/>
        <v>25</v>
      </c>
      <c r="K35" s="91">
        <v>14</v>
      </c>
      <c r="L35" s="91">
        <v>13</v>
      </c>
      <c r="M35" s="54">
        <v>15</v>
      </c>
      <c r="N35" s="54">
        <v>17</v>
      </c>
      <c r="O35" s="54"/>
      <c r="P35" s="54"/>
      <c r="Q35" s="54"/>
      <c r="R35" s="54"/>
      <c r="S35" s="54"/>
      <c r="T35" s="54"/>
      <c r="U35" s="54"/>
      <c r="V35" s="54">
        <v>-10</v>
      </c>
      <c r="W35" s="54">
        <f t="shared" si="3"/>
        <v>57</v>
      </c>
      <c r="X35" s="92" t="str">
        <f t="shared" si="4"/>
        <v>TB</v>
      </c>
      <c r="Y35" s="93">
        <f t="shared" si="5"/>
        <v>62</v>
      </c>
      <c r="Z35" s="92" t="str">
        <f t="shared" si="6"/>
        <v>TB</v>
      </c>
      <c r="AA35" s="55"/>
      <c r="AB35" s="98"/>
      <c r="AC35" s="98"/>
      <c r="AD35" s="98"/>
    </row>
    <row r="36" spans="1:30" s="56" customFormat="1" ht="18" customHeight="1">
      <c r="A36" s="87">
        <v>32</v>
      </c>
      <c r="B36" s="87" t="s">
        <v>310</v>
      </c>
      <c r="C36" s="89" t="s">
        <v>311</v>
      </c>
      <c r="D36" s="89" t="s">
        <v>312</v>
      </c>
      <c r="E36" s="90">
        <v>3</v>
      </c>
      <c r="F36" s="90">
        <f t="shared" si="0"/>
        <v>3</v>
      </c>
      <c r="G36" s="54" t="str">
        <f>VLOOKUP(B36,'[3]Sheet1'!$D$24:$U$55,18,0)</f>
        <v>0</v>
      </c>
      <c r="H36" s="54">
        <f t="shared" si="1"/>
        <v>3</v>
      </c>
      <c r="I36" s="54">
        <v>20</v>
      </c>
      <c r="J36" s="54">
        <f t="shared" si="2"/>
        <v>20</v>
      </c>
      <c r="K36" s="91">
        <v>14</v>
      </c>
      <c r="L36" s="91">
        <v>18</v>
      </c>
      <c r="M36" s="54">
        <v>17</v>
      </c>
      <c r="N36" s="54">
        <v>19</v>
      </c>
      <c r="O36" s="54">
        <v>5</v>
      </c>
      <c r="P36" s="54"/>
      <c r="Q36" s="54"/>
      <c r="R36" s="54">
        <v>7</v>
      </c>
      <c r="S36" s="54"/>
      <c r="T36" s="54"/>
      <c r="U36" s="54"/>
      <c r="V36" s="54"/>
      <c r="W36" s="54">
        <f t="shared" si="3"/>
        <v>59</v>
      </c>
      <c r="X36" s="92" t="str">
        <f t="shared" si="4"/>
        <v>TB</v>
      </c>
      <c r="Y36" s="93">
        <f t="shared" si="5"/>
        <v>67</v>
      </c>
      <c r="Z36" s="92" t="str">
        <f t="shared" si="6"/>
        <v>Khá</v>
      </c>
      <c r="AA36" s="55" t="s">
        <v>226</v>
      </c>
      <c r="AB36" s="98"/>
      <c r="AC36" s="98"/>
      <c r="AD36" s="98"/>
    </row>
    <row r="37" spans="1:27" s="56" customFormat="1" ht="18" customHeight="1">
      <c r="A37" s="66"/>
      <c r="B37" s="66"/>
      <c r="C37" s="67"/>
      <c r="D37" s="67"/>
      <c r="E37" s="70"/>
      <c r="F37" s="70"/>
      <c r="G37" s="99"/>
      <c r="H37" s="99"/>
      <c r="I37" s="99"/>
      <c r="J37" s="99"/>
      <c r="K37" s="99"/>
      <c r="L37" s="80"/>
      <c r="M37" s="64"/>
      <c r="N37" s="68"/>
      <c r="O37" s="69"/>
      <c r="P37" s="69"/>
      <c r="Q37" s="69"/>
      <c r="R37" s="69"/>
      <c r="S37" s="69"/>
      <c r="T37" s="69"/>
      <c r="U37" s="115" t="s">
        <v>46</v>
      </c>
      <c r="V37" s="115"/>
      <c r="W37" s="115"/>
      <c r="X37" s="115"/>
      <c r="Y37" s="115"/>
      <c r="Z37" s="115"/>
      <c r="AA37" s="115"/>
    </row>
    <row r="38" spans="1:35" s="24" customFormat="1" ht="18.75" customHeight="1">
      <c r="A38" s="2"/>
      <c r="B38" s="31" t="s">
        <v>42</v>
      </c>
      <c r="C38" s="18"/>
      <c r="D38" s="32"/>
      <c r="E38" s="71" t="s">
        <v>16</v>
      </c>
      <c r="F38" s="72" t="str">
        <f>E38</f>
        <v>BẢNG TỔNG HỢP</v>
      </c>
      <c r="G38" s="73"/>
      <c r="H38" s="74"/>
      <c r="I38" s="94"/>
      <c r="J38" s="74"/>
      <c r="K38" s="74"/>
      <c r="L38" s="81"/>
      <c r="M38" s="68"/>
      <c r="N38" s="30"/>
      <c r="O38" s="3"/>
      <c r="P38" s="3"/>
      <c r="Q38" s="3"/>
      <c r="R38" s="5"/>
      <c r="S38" s="5"/>
      <c r="T38" s="5"/>
      <c r="U38" s="75"/>
      <c r="V38" s="75"/>
      <c r="W38" s="2"/>
      <c r="X38" s="76"/>
      <c r="Y38" s="63" t="s">
        <v>47</v>
      </c>
      <c r="Z38" s="77"/>
      <c r="AA38" s="33"/>
      <c r="AB38" s="2"/>
      <c r="AC38" s="33"/>
      <c r="AD38" s="34"/>
      <c r="AE38" s="34"/>
      <c r="AF38" s="35"/>
      <c r="AG38" s="35"/>
      <c r="AH38" s="35"/>
      <c r="AI38" s="35"/>
    </row>
    <row r="39" spans="1:35" s="24" customFormat="1" ht="18.75" customHeight="1">
      <c r="A39" s="19"/>
      <c r="D39" s="23" t="s">
        <v>36</v>
      </c>
      <c r="E39" s="36" t="s">
        <v>33</v>
      </c>
      <c r="F39" s="20" t="s">
        <v>17</v>
      </c>
      <c r="G39" s="60" t="s">
        <v>10</v>
      </c>
      <c r="H39" s="21" t="s">
        <v>11</v>
      </c>
      <c r="I39" s="21" t="s">
        <v>3</v>
      </c>
      <c r="J39" s="21" t="s">
        <v>12</v>
      </c>
      <c r="K39" s="21" t="s">
        <v>13</v>
      </c>
      <c r="L39" s="82" t="s">
        <v>40</v>
      </c>
      <c r="M39" s="65"/>
      <c r="AA39" s="58"/>
      <c r="AB39" s="22"/>
      <c r="AC39" s="37"/>
      <c r="AD39" s="38"/>
      <c r="AE39" s="39"/>
      <c r="AF39" s="35"/>
      <c r="AG39" s="35"/>
      <c r="AH39" s="35"/>
      <c r="AI39" s="35"/>
    </row>
    <row r="40" spans="1:35" s="24" customFormat="1" ht="18.75" customHeight="1">
      <c r="A40" s="19"/>
      <c r="C40" s="40"/>
      <c r="D40" s="23" t="s">
        <v>35</v>
      </c>
      <c r="E40" s="41">
        <f>COUNTIF($Z$5:$Z$36,"XS")</f>
        <v>0</v>
      </c>
      <c r="F40" s="41">
        <f>COUNTIF($Z$5:$Z$36,"Tốt")</f>
        <v>1</v>
      </c>
      <c r="G40" s="61">
        <f>COUNTIF($Z$5:$Z$36,"Khá")</f>
        <v>14</v>
      </c>
      <c r="H40" s="41">
        <f>COUNTIF($Z$5:$Z$36,"TBK")</f>
        <v>0</v>
      </c>
      <c r="I40" s="41">
        <f>COUNTIF($Z$5:$Z$36,"TB")</f>
        <v>13</v>
      </c>
      <c r="J40" s="41">
        <f>COUNTIF($Z$5:$Z$36,"Yếu")</f>
        <v>1</v>
      </c>
      <c r="K40" s="41">
        <f>COUNTIF($Z$5:$Z$36,"Kém")</f>
        <v>3</v>
      </c>
      <c r="L40" s="83">
        <f>E40+F40+G40+H40+I40+J40+K40</f>
        <v>32</v>
      </c>
      <c r="M40" s="65"/>
      <c r="N40" s="42"/>
      <c r="O40" s="43"/>
      <c r="P40" s="43"/>
      <c r="Q40" s="43"/>
      <c r="X40" s="44"/>
      <c r="Z40" s="40"/>
      <c r="AA40" s="58"/>
      <c r="AB40" s="45"/>
      <c r="AC40" s="37"/>
      <c r="AD40" s="38"/>
      <c r="AE40" s="39"/>
      <c r="AF40" s="35"/>
      <c r="AG40" s="35"/>
      <c r="AH40" s="35"/>
      <c r="AI40" s="35"/>
    </row>
    <row r="41" spans="1:35" ht="18.75" customHeight="1">
      <c r="A41" s="116" t="s">
        <v>317</v>
      </c>
      <c r="B41" s="116"/>
      <c r="C41" s="46"/>
      <c r="D41" s="47" t="s">
        <v>34</v>
      </c>
      <c r="E41" s="48">
        <f>E40/43%</f>
        <v>0</v>
      </c>
      <c r="F41" s="48">
        <f aca="true" t="shared" si="7" ref="F41:K41">F40/43%</f>
        <v>2.3255813953488373</v>
      </c>
      <c r="G41" s="48">
        <f t="shared" si="7"/>
        <v>32.55813953488372</v>
      </c>
      <c r="H41" s="48">
        <f t="shared" si="7"/>
        <v>0</v>
      </c>
      <c r="I41" s="48">
        <f t="shared" si="7"/>
        <v>30.232558139534884</v>
      </c>
      <c r="J41" s="48">
        <f t="shared" si="7"/>
        <v>2.3255813953488373</v>
      </c>
      <c r="K41" s="48">
        <f t="shared" si="7"/>
        <v>6.976744186046512</v>
      </c>
      <c r="L41" s="84">
        <f>E41+F41+G41+H41+I41+J41+K41</f>
        <v>74.4186046511628</v>
      </c>
      <c r="M41" s="65"/>
      <c r="N41" s="42"/>
      <c r="O41" s="43"/>
      <c r="P41" s="43"/>
      <c r="Q41" s="43"/>
      <c r="R41" s="24"/>
      <c r="S41" s="24"/>
      <c r="T41" s="24"/>
      <c r="U41" s="24"/>
      <c r="V41" s="24"/>
      <c r="W41" s="24"/>
      <c r="X41" s="116" t="s">
        <v>48</v>
      </c>
      <c r="Y41" s="116"/>
      <c r="Z41" s="116"/>
      <c r="AA41" s="58"/>
      <c r="AB41" s="38"/>
      <c r="AC41" s="27"/>
      <c r="AD41" s="28"/>
      <c r="AE41" s="29"/>
      <c r="AF41" s="30"/>
      <c r="AG41" s="30"/>
      <c r="AH41" s="30"/>
      <c r="AI41" s="30"/>
    </row>
    <row r="42" ht="21" customHeight="1"/>
    <row r="43" spans="23:26" ht="21" customHeight="1">
      <c r="W43" s="126"/>
      <c r="X43" s="126"/>
      <c r="Y43" s="126"/>
      <c r="Z43" s="126"/>
    </row>
    <row r="44" ht="21" customHeight="1"/>
    <row r="45" ht="21" customHeight="1"/>
    <row r="46" ht="21" customHeight="1"/>
    <row r="47" ht="21" customHeight="1"/>
  </sheetData>
  <sheetProtection/>
  <mergeCells count="18">
    <mergeCell ref="A1:AC1"/>
    <mergeCell ref="A2:AC2"/>
    <mergeCell ref="A41:B41"/>
    <mergeCell ref="X41:Z41"/>
    <mergeCell ref="E3:H3"/>
    <mergeCell ref="I3:J3"/>
    <mergeCell ref="K3:L3"/>
    <mergeCell ref="M3:N3"/>
    <mergeCell ref="A3:A4"/>
    <mergeCell ref="B3:B4"/>
    <mergeCell ref="AD5:AG5"/>
    <mergeCell ref="U37:AA37"/>
    <mergeCell ref="C3:C4"/>
    <mergeCell ref="D3:D4"/>
    <mergeCell ref="W43:Z43"/>
    <mergeCell ref="O3:T3"/>
    <mergeCell ref="W3:Z3"/>
    <mergeCell ref="AA3:AA4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8" sqref="L28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52" customFormat="1" ht="30.75" customHeight="1">
      <c r="A2" s="129" t="s">
        <v>316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7" s="53" customFormat="1" ht="19.5" customHeight="1">
      <c r="A3" s="117" t="s">
        <v>4</v>
      </c>
      <c r="B3" s="118" t="s">
        <v>5</v>
      </c>
      <c r="C3" s="119" t="s">
        <v>15</v>
      </c>
      <c r="D3" s="120" t="s">
        <v>6</v>
      </c>
      <c r="E3" s="121" t="s">
        <v>43</v>
      </c>
      <c r="F3" s="122"/>
      <c r="G3" s="122"/>
      <c r="H3" s="123"/>
      <c r="I3" s="124" t="s">
        <v>0</v>
      </c>
      <c r="J3" s="125"/>
      <c r="K3" s="124" t="s">
        <v>1</v>
      </c>
      <c r="L3" s="133"/>
      <c r="M3" s="124" t="s">
        <v>45</v>
      </c>
      <c r="N3" s="125"/>
      <c r="O3" s="124" t="s">
        <v>2</v>
      </c>
      <c r="P3" s="133"/>
      <c r="Q3" s="133"/>
      <c r="R3" s="133"/>
      <c r="S3" s="133"/>
      <c r="T3" s="125"/>
      <c r="U3" s="57" t="s">
        <v>41</v>
      </c>
      <c r="V3" s="57" t="s">
        <v>44</v>
      </c>
      <c r="W3" s="131" t="s">
        <v>14</v>
      </c>
      <c r="X3" s="132"/>
      <c r="Y3" s="132"/>
      <c r="Z3" s="132"/>
      <c r="AA3" s="118" t="s">
        <v>7</v>
      </c>
    </row>
    <row r="4" spans="1:27" s="62" customFormat="1" ht="78" customHeight="1">
      <c r="A4" s="117"/>
      <c r="B4" s="118"/>
      <c r="C4" s="119"/>
      <c r="D4" s="120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95" t="s">
        <v>53</v>
      </c>
      <c r="Q4" s="95" t="s">
        <v>54</v>
      </c>
      <c r="R4" s="79" t="s">
        <v>50</v>
      </c>
      <c r="S4" s="79" t="s">
        <v>51</v>
      </c>
      <c r="T4" s="79" t="s">
        <v>52</v>
      </c>
      <c r="U4" s="79" t="s">
        <v>49</v>
      </c>
      <c r="V4" s="79">
        <v>-10</v>
      </c>
      <c r="W4" s="79" t="s">
        <v>8</v>
      </c>
      <c r="X4" s="79" t="s">
        <v>39</v>
      </c>
      <c r="Y4" s="79" t="s">
        <v>9</v>
      </c>
      <c r="Z4" s="79" t="s">
        <v>39</v>
      </c>
      <c r="AA4" s="118"/>
    </row>
    <row r="5" spans="1:33" s="56" customFormat="1" ht="18" customHeight="1">
      <c r="A5" s="87">
        <v>1</v>
      </c>
      <c r="B5" s="88" t="s">
        <v>67</v>
      </c>
      <c r="C5" s="89" t="s">
        <v>68</v>
      </c>
      <c r="D5" s="89" t="s">
        <v>69</v>
      </c>
      <c r="E5" s="90">
        <v>6</v>
      </c>
      <c r="F5" s="90">
        <f>E5</f>
        <v>6</v>
      </c>
      <c r="G5" s="54" t="str">
        <f>VLOOKUP(B5,'[4]Sheet1'!$D$24:$U$52,18,0)</f>
        <v>14</v>
      </c>
      <c r="H5" s="54">
        <f>F5+G5</f>
        <v>20</v>
      </c>
      <c r="I5" s="54">
        <v>25</v>
      </c>
      <c r="J5" s="54">
        <f>I5</f>
        <v>25</v>
      </c>
      <c r="K5" s="91">
        <v>20</v>
      </c>
      <c r="L5" s="91">
        <v>20</v>
      </c>
      <c r="M5" s="54">
        <v>25</v>
      </c>
      <c r="N5" s="54">
        <v>21</v>
      </c>
      <c r="O5" s="54">
        <v>7</v>
      </c>
      <c r="P5" s="54"/>
      <c r="Q5" s="54"/>
      <c r="R5" s="54">
        <v>5</v>
      </c>
      <c r="S5" s="54"/>
      <c r="T5" s="54"/>
      <c r="U5" s="54"/>
      <c r="V5" s="54"/>
      <c r="W5" s="54">
        <f>E5+I5+K5+M5+O5</f>
        <v>83</v>
      </c>
      <c r="X5" s="92" t="str">
        <f>IF(W5&lt;35,"Kém",IF(W5&lt;50,"Yếu",IF(W5&lt;65,"TB",IF(W5&lt;80,"Khá",IF(W5&lt;90,"Tốt","XS")))))</f>
        <v>Tốt</v>
      </c>
      <c r="Y5" s="93">
        <f>ROUND((H5+J5+L5+N5+R5+S5+T5+U5+V5),0)</f>
        <v>91</v>
      </c>
      <c r="Z5" s="92" t="str">
        <f>IF(Y5&lt;35,"Kém",IF(Y5&lt;50,"Yếu",IF(Y5&lt;65,"TB",IF(Y5&lt;80,"Khá",IF(Y5&lt;90,"Tốt","XS")))))</f>
        <v>XS</v>
      </c>
      <c r="AA5" s="55" t="s">
        <v>64</v>
      </c>
      <c r="AD5" s="114"/>
      <c r="AE5" s="114"/>
      <c r="AF5" s="114"/>
      <c r="AG5" s="114"/>
    </row>
    <row r="6" spans="1:30" s="56" customFormat="1" ht="18" customHeight="1">
      <c r="A6" s="87">
        <v>2</v>
      </c>
      <c r="B6" s="87" t="s">
        <v>70</v>
      </c>
      <c r="C6" s="89" t="s">
        <v>71</v>
      </c>
      <c r="D6" s="89" t="s">
        <v>72</v>
      </c>
      <c r="E6" s="90">
        <v>3</v>
      </c>
      <c r="F6" s="90">
        <f aca="true" t="shared" si="0" ref="F6:F33">E6</f>
        <v>3</v>
      </c>
      <c r="G6" s="54" t="str">
        <f>VLOOKUP(B6,'[4]Sheet1'!$D$24:$U$52,18,0)</f>
        <v>8</v>
      </c>
      <c r="H6" s="54">
        <f aca="true" t="shared" si="1" ref="H6:H33">F6+G6</f>
        <v>11</v>
      </c>
      <c r="I6" s="54">
        <v>25</v>
      </c>
      <c r="J6" s="54">
        <f aca="true" t="shared" si="2" ref="J6:J33">I6</f>
        <v>25</v>
      </c>
      <c r="K6" s="91">
        <v>20</v>
      </c>
      <c r="L6" s="91">
        <v>20</v>
      </c>
      <c r="M6" s="54">
        <v>25</v>
      </c>
      <c r="N6" s="54">
        <v>20</v>
      </c>
      <c r="O6" s="54">
        <v>10</v>
      </c>
      <c r="P6" s="54"/>
      <c r="Q6" s="54"/>
      <c r="R6" s="54">
        <v>10</v>
      </c>
      <c r="S6" s="54"/>
      <c r="T6" s="54"/>
      <c r="U6" s="54"/>
      <c r="V6" s="54"/>
      <c r="W6" s="54">
        <f>E6+I6+K6+M6+O6</f>
        <v>83</v>
      </c>
      <c r="X6" s="92" t="str">
        <f>IF(W6&lt;35,"Kém",IF(W6&lt;50,"Yếu",IF(W6&lt;65,"TB",IF(W6&lt;80,"Khá",IF(W6&lt;90,"Tốt","XS")))))</f>
        <v>Tốt</v>
      </c>
      <c r="Y6" s="93">
        <f>ROUND((H6+J6+L6+N6+R6+S6+T6+U6+V6),0)</f>
        <v>86</v>
      </c>
      <c r="Z6" s="92" t="str">
        <f>IF(Y6&lt;35,"Kém",IF(Y6&lt;50,"Yếu",IF(Y6&lt;65,"TB",IF(Y6&lt;80,"Khá",IF(Y6&lt;90,"Tốt","XS")))))</f>
        <v>Tốt</v>
      </c>
      <c r="AA6" s="55" t="s">
        <v>65</v>
      </c>
      <c r="AB6" s="98"/>
      <c r="AC6" s="98"/>
      <c r="AD6" s="98"/>
    </row>
    <row r="7" spans="1:30" s="56" customFormat="1" ht="18" customHeight="1">
      <c r="A7" s="87">
        <v>3</v>
      </c>
      <c r="B7" s="87" t="s">
        <v>73</v>
      </c>
      <c r="C7" s="89" t="s">
        <v>74</v>
      </c>
      <c r="D7" s="89" t="s">
        <v>75</v>
      </c>
      <c r="E7" s="90">
        <v>3</v>
      </c>
      <c r="F7" s="90">
        <f t="shared" si="0"/>
        <v>3</v>
      </c>
      <c r="G7" s="54" t="str">
        <f>VLOOKUP(B7,'[4]Sheet1'!$D$24:$U$52,18,0)</f>
        <v>0</v>
      </c>
      <c r="H7" s="54">
        <f t="shared" si="1"/>
        <v>3</v>
      </c>
      <c r="I7" s="54">
        <v>25</v>
      </c>
      <c r="J7" s="54">
        <f t="shared" si="2"/>
        <v>25</v>
      </c>
      <c r="K7" s="91">
        <v>16</v>
      </c>
      <c r="L7" s="91">
        <v>14</v>
      </c>
      <c r="M7" s="54">
        <v>17</v>
      </c>
      <c r="N7" s="54">
        <v>15</v>
      </c>
      <c r="O7" s="54"/>
      <c r="P7" s="54"/>
      <c r="Q7" s="54"/>
      <c r="R7" s="54"/>
      <c r="S7" s="54"/>
      <c r="T7" s="54"/>
      <c r="U7" s="54">
        <v>5</v>
      </c>
      <c r="V7" s="54"/>
      <c r="W7" s="54">
        <f aca="true" t="shared" si="3" ref="W7:W33">E7+I7+K7+M7+O7</f>
        <v>61</v>
      </c>
      <c r="X7" s="92" t="str">
        <f aca="true" t="shared" si="4" ref="X7:X33">IF(W7&lt;35,"Kém",IF(W7&lt;50,"Yếu",IF(W7&lt;65,"TB",IF(W7&lt;80,"Khá",IF(W7&lt;90,"Tốt","XS")))))</f>
        <v>TB</v>
      </c>
      <c r="Y7" s="93">
        <f aca="true" t="shared" si="5" ref="Y7:Y33">ROUND((H7+J7+L7+N7+R7+S7+T7+U7+V7),0)</f>
        <v>62</v>
      </c>
      <c r="Z7" s="92" t="str">
        <f aca="true" t="shared" si="6" ref="Z7:Z33">IF(Y7&lt;35,"Kém",IF(Y7&lt;50,"Yếu",IF(Y7&lt;65,"TB",IF(Y7&lt;80,"Khá",IF(Y7&lt;90,"Tốt","XS")))))</f>
        <v>TB</v>
      </c>
      <c r="AA7" s="55"/>
      <c r="AB7" s="98"/>
      <c r="AC7" s="98"/>
      <c r="AD7" s="98"/>
    </row>
    <row r="8" spans="1:30" s="56" customFormat="1" ht="18" customHeight="1">
      <c r="A8" s="87">
        <v>4</v>
      </c>
      <c r="B8" s="87" t="s">
        <v>76</v>
      </c>
      <c r="C8" s="89" t="s">
        <v>77</v>
      </c>
      <c r="D8" s="89" t="s">
        <v>78</v>
      </c>
      <c r="E8" s="90">
        <v>2</v>
      </c>
      <c r="F8" s="90">
        <f t="shared" si="0"/>
        <v>2</v>
      </c>
      <c r="G8" s="54" t="str">
        <f>VLOOKUP(B8,'[4]Sheet1'!$D$24:$U$52,18,0)</f>
        <v>8</v>
      </c>
      <c r="H8" s="54">
        <f t="shared" si="1"/>
        <v>10</v>
      </c>
      <c r="I8" s="54">
        <v>25</v>
      </c>
      <c r="J8" s="54">
        <f t="shared" si="2"/>
        <v>25</v>
      </c>
      <c r="K8" s="91">
        <v>20</v>
      </c>
      <c r="L8" s="91">
        <v>13</v>
      </c>
      <c r="M8" s="54">
        <v>15</v>
      </c>
      <c r="N8" s="54">
        <v>17</v>
      </c>
      <c r="O8" s="54">
        <v>7</v>
      </c>
      <c r="P8" s="54"/>
      <c r="Q8" s="54"/>
      <c r="R8" s="54">
        <v>10</v>
      </c>
      <c r="S8" s="54"/>
      <c r="T8" s="54"/>
      <c r="U8" s="54"/>
      <c r="V8" s="54"/>
      <c r="W8" s="54">
        <f t="shared" si="3"/>
        <v>69</v>
      </c>
      <c r="X8" s="92" t="str">
        <f t="shared" si="4"/>
        <v>Khá</v>
      </c>
      <c r="Y8" s="93">
        <f t="shared" si="5"/>
        <v>75</v>
      </c>
      <c r="Z8" s="92" t="str">
        <f t="shared" si="6"/>
        <v>Khá</v>
      </c>
      <c r="AA8" s="55" t="s">
        <v>147</v>
      </c>
      <c r="AB8" s="98"/>
      <c r="AC8" s="98"/>
      <c r="AD8" s="98"/>
    </row>
    <row r="9" spans="1:30" s="56" customFormat="1" ht="18" customHeight="1">
      <c r="A9" s="87">
        <v>5</v>
      </c>
      <c r="B9" s="87" t="s">
        <v>79</v>
      </c>
      <c r="C9" s="89" t="s">
        <v>80</v>
      </c>
      <c r="D9" s="89" t="s">
        <v>81</v>
      </c>
      <c r="E9" s="90">
        <v>3</v>
      </c>
      <c r="F9" s="90">
        <f t="shared" si="0"/>
        <v>3</v>
      </c>
      <c r="G9" s="54" t="str">
        <f>VLOOKUP(B9,'[4]Sheet1'!$D$24:$U$52,18,0)</f>
        <v>0</v>
      </c>
      <c r="H9" s="54">
        <f t="shared" si="1"/>
        <v>3</v>
      </c>
      <c r="I9" s="54">
        <v>25</v>
      </c>
      <c r="J9" s="54">
        <f t="shared" si="2"/>
        <v>25</v>
      </c>
      <c r="K9" s="91">
        <v>20</v>
      </c>
      <c r="L9" s="91">
        <v>17</v>
      </c>
      <c r="M9" s="54">
        <v>15</v>
      </c>
      <c r="N9" s="54">
        <v>15</v>
      </c>
      <c r="O9" s="54">
        <v>7</v>
      </c>
      <c r="P9" s="54"/>
      <c r="Q9" s="54"/>
      <c r="R9" s="54">
        <v>7</v>
      </c>
      <c r="S9" s="54"/>
      <c r="T9" s="54"/>
      <c r="U9" s="54"/>
      <c r="V9" s="54"/>
      <c r="W9" s="54">
        <f t="shared" si="3"/>
        <v>70</v>
      </c>
      <c r="X9" s="92" t="str">
        <f t="shared" si="4"/>
        <v>Khá</v>
      </c>
      <c r="Y9" s="93">
        <f t="shared" si="5"/>
        <v>67</v>
      </c>
      <c r="Z9" s="92" t="str">
        <f t="shared" si="6"/>
        <v>Khá</v>
      </c>
      <c r="AA9" s="55" t="s">
        <v>63</v>
      </c>
      <c r="AB9" s="98"/>
      <c r="AC9" s="98"/>
      <c r="AD9" s="98"/>
    </row>
    <row r="10" spans="1:30" s="56" customFormat="1" ht="18" customHeight="1">
      <c r="A10" s="87">
        <v>6</v>
      </c>
      <c r="B10" s="87" t="s">
        <v>82</v>
      </c>
      <c r="C10" s="89" t="s">
        <v>83</v>
      </c>
      <c r="D10" s="89" t="s">
        <v>84</v>
      </c>
      <c r="E10" s="90">
        <v>3</v>
      </c>
      <c r="F10" s="90">
        <f t="shared" si="0"/>
        <v>3</v>
      </c>
      <c r="G10" s="54" t="str">
        <f>VLOOKUP(B10,'[4]Sheet1'!$D$24:$U$52,18,0)</f>
        <v>8</v>
      </c>
      <c r="H10" s="54">
        <f t="shared" si="1"/>
        <v>11</v>
      </c>
      <c r="I10" s="54">
        <v>25</v>
      </c>
      <c r="J10" s="54">
        <f t="shared" si="2"/>
        <v>25</v>
      </c>
      <c r="K10" s="91">
        <v>16</v>
      </c>
      <c r="L10" s="91">
        <v>10</v>
      </c>
      <c r="M10" s="54">
        <v>15</v>
      </c>
      <c r="N10" s="54">
        <v>17</v>
      </c>
      <c r="O10" s="54"/>
      <c r="P10" s="54"/>
      <c r="Q10" s="54"/>
      <c r="R10" s="54"/>
      <c r="S10" s="54"/>
      <c r="T10" s="54"/>
      <c r="U10" s="54"/>
      <c r="V10" s="54"/>
      <c r="W10" s="54">
        <f t="shared" si="3"/>
        <v>59</v>
      </c>
      <c r="X10" s="92" t="str">
        <f t="shared" si="4"/>
        <v>TB</v>
      </c>
      <c r="Y10" s="93">
        <f t="shared" si="5"/>
        <v>63</v>
      </c>
      <c r="Z10" s="92" t="str">
        <f t="shared" si="6"/>
        <v>TB</v>
      </c>
      <c r="AA10" s="55"/>
      <c r="AB10" s="98"/>
      <c r="AC10" s="98"/>
      <c r="AD10" s="98"/>
    </row>
    <row r="11" spans="1:30" s="56" customFormat="1" ht="18" customHeight="1">
      <c r="A11" s="87">
        <v>7</v>
      </c>
      <c r="B11" s="87" t="s">
        <v>85</v>
      </c>
      <c r="C11" s="89" t="s">
        <v>86</v>
      </c>
      <c r="D11" s="89" t="s">
        <v>84</v>
      </c>
      <c r="E11" s="90">
        <v>3</v>
      </c>
      <c r="F11" s="90">
        <f t="shared" si="0"/>
        <v>3</v>
      </c>
      <c r="G11" s="54" t="str">
        <f>VLOOKUP(B11,'[4]Sheet1'!$D$24:$U$52,18,0)</f>
        <v>8</v>
      </c>
      <c r="H11" s="54">
        <f t="shared" si="1"/>
        <v>11</v>
      </c>
      <c r="I11" s="54">
        <v>25</v>
      </c>
      <c r="J11" s="54">
        <f t="shared" si="2"/>
        <v>25</v>
      </c>
      <c r="K11" s="91">
        <v>20</v>
      </c>
      <c r="L11" s="91">
        <v>12</v>
      </c>
      <c r="M11" s="54">
        <v>15</v>
      </c>
      <c r="N11" s="54">
        <v>15</v>
      </c>
      <c r="O11" s="54"/>
      <c r="P11" s="54"/>
      <c r="Q11" s="54"/>
      <c r="R11" s="54"/>
      <c r="S11" s="54"/>
      <c r="T11" s="54"/>
      <c r="U11" s="54">
        <v>5</v>
      </c>
      <c r="V11" s="54"/>
      <c r="W11" s="54">
        <f t="shared" si="3"/>
        <v>63</v>
      </c>
      <c r="X11" s="92" t="str">
        <f t="shared" si="4"/>
        <v>TB</v>
      </c>
      <c r="Y11" s="93">
        <f t="shared" si="5"/>
        <v>68</v>
      </c>
      <c r="Z11" s="92" t="str">
        <f t="shared" si="6"/>
        <v>Khá</v>
      </c>
      <c r="AA11" s="55"/>
      <c r="AB11" s="98"/>
      <c r="AC11" s="98"/>
      <c r="AD11" s="98"/>
    </row>
    <row r="12" spans="1:30" s="56" customFormat="1" ht="18" customHeight="1">
      <c r="A12" s="87">
        <v>8</v>
      </c>
      <c r="B12" s="87" t="s">
        <v>87</v>
      </c>
      <c r="C12" s="89" t="s">
        <v>88</v>
      </c>
      <c r="D12" s="89" t="s">
        <v>89</v>
      </c>
      <c r="E12" s="90">
        <v>6</v>
      </c>
      <c r="F12" s="90">
        <f t="shared" si="0"/>
        <v>6</v>
      </c>
      <c r="G12" s="54" t="str">
        <f>VLOOKUP(B12,'[4]Sheet1'!$D$24:$U$52,18,0)</f>
        <v>10</v>
      </c>
      <c r="H12" s="54">
        <f t="shared" si="1"/>
        <v>16</v>
      </c>
      <c r="I12" s="54">
        <v>25</v>
      </c>
      <c r="J12" s="54">
        <f t="shared" si="2"/>
        <v>25</v>
      </c>
      <c r="K12" s="91">
        <v>16</v>
      </c>
      <c r="L12" s="91">
        <v>13</v>
      </c>
      <c r="M12" s="54">
        <v>17</v>
      </c>
      <c r="N12" s="54">
        <v>15</v>
      </c>
      <c r="O12" s="54"/>
      <c r="P12" s="54"/>
      <c r="Q12" s="54"/>
      <c r="R12" s="54"/>
      <c r="S12" s="54"/>
      <c r="T12" s="54"/>
      <c r="U12" s="54"/>
      <c r="V12" s="54"/>
      <c r="W12" s="54">
        <f t="shared" si="3"/>
        <v>64</v>
      </c>
      <c r="X12" s="92" t="str">
        <f t="shared" si="4"/>
        <v>TB</v>
      </c>
      <c r="Y12" s="93">
        <f t="shared" si="5"/>
        <v>69</v>
      </c>
      <c r="Z12" s="92" t="str">
        <f t="shared" si="6"/>
        <v>Khá</v>
      </c>
      <c r="AA12" s="55"/>
      <c r="AB12" s="98"/>
      <c r="AC12" s="98"/>
      <c r="AD12" s="98"/>
    </row>
    <row r="13" spans="1:30" s="56" customFormat="1" ht="18" customHeight="1">
      <c r="A13" s="87">
        <v>9</v>
      </c>
      <c r="B13" s="87" t="s">
        <v>90</v>
      </c>
      <c r="C13" s="89" t="s">
        <v>91</v>
      </c>
      <c r="D13" s="89" t="s">
        <v>92</v>
      </c>
      <c r="E13" s="90">
        <v>6</v>
      </c>
      <c r="F13" s="90">
        <f t="shared" si="0"/>
        <v>6</v>
      </c>
      <c r="G13" s="54" t="str">
        <f>VLOOKUP(B13,'[4]Sheet1'!$D$24:$U$52,18,0)</f>
        <v>8</v>
      </c>
      <c r="H13" s="54">
        <f t="shared" si="1"/>
        <v>14</v>
      </c>
      <c r="I13" s="54">
        <v>25</v>
      </c>
      <c r="J13" s="54">
        <f t="shared" si="2"/>
        <v>25</v>
      </c>
      <c r="K13" s="91">
        <v>20</v>
      </c>
      <c r="L13" s="91">
        <v>17</v>
      </c>
      <c r="M13" s="54">
        <v>15</v>
      </c>
      <c r="N13" s="54">
        <v>17</v>
      </c>
      <c r="O13" s="54"/>
      <c r="P13" s="54"/>
      <c r="Q13" s="54"/>
      <c r="R13" s="54"/>
      <c r="S13" s="54"/>
      <c r="T13" s="54"/>
      <c r="U13" s="54">
        <v>5</v>
      </c>
      <c r="V13" s="54"/>
      <c r="W13" s="54">
        <f t="shared" si="3"/>
        <v>66</v>
      </c>
      <c r="X13" s="92" t="str">
        <f t="shared" si="4"/>
        <v>Khá</v>
      </c>
      <c r="Y13" s="93">
        <f t="shared" si="5"/>
        <v>78</v>
      </c>
      <c r="Z13" s="92" t="str">
        <f t="shared" si="6"/>
        <v>Khá</v>
      </c>
      <c r="AA13" s="55"/>
      <c r="AB13" s="98"/>
      <c r="AC13" s="98"/>
      <c r="AD13" s="98"/>
    </row>
    <row r="14" spans="1:30" s="56" customFormat="1" ht="18" customHeight="1">
      <c r="A14" s="87">
        <v>10</v>
      </c>
      <c r="B14" s="87" t="s">
        <v>93</v>
      </c>
      <c r="C14" s="89" t="s">
        <v>94</v>
      </c>
      <c r="D14" s="89" t="s">
        <v>92</v>
      </c>
      <c r="E14" s="90">
        <v>6</v>
      </c>
      <c r="F14" s="90">
        <f t="shared" si="0"/>
        <v>6</v>
      </c>
      <c r="G14" s="54" t="str">
        <f>VLOOKUP(B14,'[4]Sheet1'!$D$24:$U$52,18,0)</f>
        <v>14</v>
      </c>
      <c r="H14" s="54">
        <f t="shared" si="1"/>
        <v>20</v>
      </c>
      <c r="I14" s="54">
        <v>25</v>
      </c>
      <c r="J14" s="54">
        <f t="shared" si="2"/>
        <v>25</v>
      </c>
      <c r="K14" s="91">
        <v>20</v>
      </c>
      <c r="L14" s="91">
        <v>20</v>
      </c>
      <c r="M14" s="54">
        <v>25</v>
      </c>
      <c r="N14" s="54">
        <v>21</v>
      </c>
      <c r="O14" s="54">
        <v>10</v>
      </c>
      <c r="P14" s="54"/>
      <c r="Q14" s="54"/>
      <c r="R14" s="54">
        <v>10</v>
      </c>
      <c r="S14" s="54"/>
      <c r="T14" s="54"/>
      <c r="U14" s="54"/>
      <c r="V14" s="54"/>
      <c r="W14" s="54">
        <f t="shared" si="3"/>
        <v>86</v>
      </c>
      <c r="X14" s="92" t="str">
        <f t="shared" si="4"/>
        <v>Tốt</v>
      </c>
      <c r="Y14" s="93">
        <f t="shared" si="5"/>
        <v>96</v>
      </c>
      <c r="Z14" s="92" t="str">
        <f t="shared" si="6"/>
        <v>XS</v>
      </c>
      <c r="AA14" s="55" t="s">
        <v>148</v>
      </c>
      <c r="AB14" s="98"/>
      <c r="AC14" s="98"/>
      <c r="AD14" s="98"/>
    </row>
    <row r="15" spans="1:30" s="56" customFormat="1" ht="18" customHeight="1">
      <c r="A15" s="87">
        <v>11</v>
      </c>
      <c r="B15" s="87" t="s">
        <v>95</v>
      </c>
      <c r="C15" s="89" t="s">
        <v>96</v>
      </c>
      <c r="D15" s="89" t="s">
        <v>97</v>
      </c>
      <c r="E15" s="90">
        <v>3</v>
      </c>
      <c r="F15" s="90">
        <f t="shared" si="0"/>
        <v>3</v>
      </c>
      <c r="G15" s="54" t="str">
        <f>VLOOKUP(B15,'[4]Sheet1'!$D$24:$U$52,18,0)</f>
        <v>0</v>
      </c>
      <c r="H15" s="54">
        <f t="shared" si="1"/>
        <v>3</v>
      </c>
      <c r="I15" s="54">
        <v>25</v>
      </c>
      <c r="J15" s="54">
        <f t="shared" si="2"/>
        <v>25</v>
      </c>
      <c r="K15" s="91">
        <v>20</v>
      </c>
      <c r="L15" s="91">
        <v>13</v>
      </c>
      <c r="M15" s="54">
        <v>17</v>
      </c>
      <c r="N15" s="54">
        <v>17</v>
      </c>
      <c r="O15" s="54"/>
      <c r="P15" s="54"/>
      <c r="Q15" s="54"/>
      <c r="R15" s="54"/>
      <c r="S15" s="54"/>
      <c r="T15" s="54"/>
      <c r="U15" s="54">
        <v>5</v>
      </c>
      <c r="V15" s="54"/>
      <c r="W15" s="54">
        <f t="shared" si="3"/>
        <v>65</v>
      </c>
      <c r="X15" s="92" t="str">
        <f t="shared" si="4"/>
        <v>Khá</v>
      </c>
      <c r="Y15" s="93">
        <f t="shared" si="5"/>
        <v>63</v>
      </c>
      <c r="Z15" s="92" t="str">
        <f t="shared" si="6"/>
        <v>TB</v>
      </c>
      <c r="AA15" s="55"/>
      <c r="AB15" s="98"/>
      <c r="AC15" s="98"/>
      <c r="AD15" s="98"/>
    </row>
    <row r="16" spans="1:30" s="56" customFormat="1" ht="18" customHeight="1">
      <c r="A16" s="87">
        <v>12</v>
      </c>
      <c r="B16" s="87" t="s">
        <v>98</v>
      </c>
      <c r="C16" s="89" t="s">
        <v>99</v>
      </c>
      <c r="D16" s="89" t="s">
        <v>100</v>
      </c>
      <c r="E16" s="90">
        <v>3</v>
      </c>
      <c r="F16" s="90">
        <f t="shared" si="0"/>
        <v>3</v>
      </c>
      <c r="G16" s="54" t="str">
        <f>VLOOKUP(B16,'[4]Sheet1'!$D$24:$U$52,18,0)</f>
        <v>8</v>
      </c>
      <c r="H16" s="54">
        <f t="shared" si="1"/>
        <v>11</v>
      </c>
      <c r="I16" s="54">
        <v>25</v>
      </c>
      <c r="J16" s="54">
        <f t="shared" si="2"/>
        <v>25</v>
      </c>
      <c r="K16" s="91">
        <v>16</v>
      </c>
      <c r="L16" s="91">
        <v>17</v>
      </c>
      <c r="M16" s="54">
        <v>17</v>
      </c>
      <c r="N16" s="54">
        <v>19</v>
      </c>
      <c r="O16" s="54"/>
      <c r="P16" s="54"/>
      <c r="Q16" s="54"/>
      <c r="R16" s="54">
        <v>7</v>
      </c>
      <c r="S16" s="54"/>
      <c r="T16" s="54"/>
      <c r="U16" s="54"/>
      <c r="V16" s="54"/>
      <c r="W16" s="54">
        <f t="shared" si="3"/>
        <v>61</v>
      </c>
      <c r="X16" s="92" t="str">
        <f t="shared" si="4"/>
        <v>TB</v>
      </c>
      <c r="Y16" s="93">
        <f t="shared" si="5"/>
        <v>79</v>
      </c>
      <c r="Z16" s="92" t="str">
        <f t="shared" si="6"/>
        <v>Khá</v>
      </c>
      <c r="AA16" s="55" t="s">
        <v>149</v>
      </c>
      <c r="AB16" s="98"/>
      <c r="AC16" s="98"/>
      <c r="AD16" s="98"/>
    </row>
    <row r="17" spans="1:30" s="56" customFormat="1" ht="18" customHeight="1">
      <c r="A17" s="87">
        <v>13</v>
      </c>
      <c r="B17" s="87" t="s">
        <v>101</v>
      </c>
      <c r="C17" s="89" t="s">
        <v>102</v>
      </c>
      <c r="D17" s="89" t="s">
        <v>103</v>
      </c>
      <c r="E17" s="90">
        <v>3</v>
      </c>
      <c r="F17" s="90">
        <f t="shared" si="0"/>
        <v>3</v>
      </c>
      <c r="G17" s="54" t="str">
        <f>VLOOKUP(B17,'[4]Sheet1'!$D$24:$U$52,18,0)</f>
        <v>8</v>
      </c>
      <c r="H17" s="54">
        <f t="shared" si="1"/>
        <v>11</v>
      </c>
      <c r="I17" s="54">
        <v>25</v>
      </c>
      <c r="J17" s="54">
        <f t="shared" si="2"/>
        <v>25</v>
      </c>
      <c r="K17" s="91">
        <v>16</v>
      </c>
      <c r="L17" s="91">
        <v>10</v>
      </c>
      <c r="M17" s="54">
        <v>15</v>
      </c>
      <c r="N17" s="54">
        <v>15</v>
      </c>
      <c r="O17" s="54"/>
      <c r="P17" s="54"/>
      <c r="Q17" s="54"/>
      <c r="R17" s="54"/>
      <c r="S17" s="54"/>
      <c r="T17" s="54"/>
      <c r="U17" s="54"/>
      <c r="V17" s="54"/>
      <c r="W17" s="54">
        <f t="shared" si="3"/>
        <v>59</v>
      </c>
      <c r="X17" s="92" t="str">
        <f t="shared" si="4"/>
        <v>TB</v>
      </c>
      <c r="Y17" s="93">
        <f t="shared" si="5"/>
        <v>61</v>
      </c>
      <c r="Z17" s="92" t="str">
        <f t="shared" si="6"/>
        <v>TB</v>
      </c>
      <c r="AA17" s="55"/>
      <c r="AB17" s="98"/>
      <c r="AC17" s="98"/>
      <c r="AD17" s="98"/>
    </row>
    <row r="18" spans="1:30" s="56" customFormat="1" ht="18" customHeight="1">
      <c r="A18" s="87">
        <v>14</v>
      </c>
      <c r="B18" s="87" t="s">
        <v>104</v>
      </c>
      <c r="C18" s="89" t="s">
        <v>105</v>
      </c>
      <c r="D18" s="89" t="s">
        <v>106</v>
      </c>
      <c r="E18" s="90">
        <v>3</v>
      </c>
      <c r="F18" s="90">
        <f t="shared" si="0"/>
        <v>3</v>
      </c>
      <c r="G18" s="54" t="str">
        <f>VLOOKUP(B18,'[4]Sheet1'!$D$24:$U$52,18,0)</f>
        <v>8</v>
      </c>
      <c r="H18" s="54">
        <f t="shared" si="1"/>
        <v>11</v>
      </c>
      <c r="I18" s="54">
        <v>25</v>
      </c>
      <c r="J18" s="54">
        <f t="shared" si="2"/>
        <v>25</v>
      </c>
      <c r="K18" s="91">
        <v>20</v>
      </c>
      <c r="L18" s="91">
        <v>17</v>
      </c>
      <c r="M18" s="54">
        <v>25</v>
      </c>
      <c r="N18" s="54">
        <v>17</v>
      </c>
      <c r="O18" s="54">
        <v>10</v>
      </c>
      <c r="P18" s="54"/>
      <c r="Q18" s="54"/>
      <c r="R18" s="54">
        <v>10</v>
      </c>
      <c r="S18" s="54"/>
      <c r="T18" s="54"/>
      <c r="U18" s="54"/>
      <c r="V18" s="54"/>
      <c r="W18" s="54">
        <f t="shared" si="3"/>
        <v>83</v>
      </c>
      <c r="X18" s="92" t="str">
        <f t="shared" si="4"/>
        <v>Tốt</v>
      </c>
      <c r="Y18" s="93">
        <f t="shared" si="5"/>
        <v>80</v>
      </c>
      <c r="Z18" s="92" t="str">
        <f t="shared" si="6"/>
        <v>Tốt</v>
      </c>
      <c r="AA18" s="55" t="s">
        <v>66</v>
      </c>
      <c r="AB18" s="98"/>
      <c r="AC18" s="98"/>
      <c r="AD18" s="98"/>
    </row>
    <row r="19" spans="1:30" s="56" customFormat="1" ht="18" customHeight="1">
      <c r="A19" s="87">
        <v>15</v>
      </c>
      <c r="B19" s="87" t="s">
        <v>107</v>
      </c>
      <c r="C19" s="89" t="s">
        <v>108</v>
      </c>
      <c r="D19" s="89" t="s">
        <v>109</v>
      </c>
      <c r="E19" s="90">
        <v>3</v>
      </c>
      <c r="F19" s="90">
        <f t="shared" si="0"/>
        <v>3</v>
      </c>
      <c r="G19" s="54" t="str">
        <f>VLOOKUP(B19,'[4]Sheet1'!$D$24:$U$52,18,0)</f>
        <v>8</v>
      </c>
      <c r="H19" s="54">
        <f t="shared" si="1"/>
        <v>11</v>
      </c>
      <c r="I19" s="54">
        <v>25</v>
      </c>
      <c r="J19" s="54">
        <f t="shared" si="2"/>
        <v>25</v>
      </c>
      <c r="K19" s="91">
        <v>16</v>
      </c>
      <c r="L19" s="91">
        <v>10</v>
      </c>
      <c r="M19" s="54">
        <v>15</v>
      </c>
      <c r="N19" s="54">
        <v>15</v>
      </c>
      <c r="O19" s="54"/>
      <c r="P19" s="54"/>
      <c r="Q19" s="54"/>
      <c r="R19" s="54"/>
      <c r="S19" s="54"/>
      <c r="T19" s="54"/>
      <c r="U19" s="54"/>
      <c r="V19" s="54"/>
      <c r="W19" s="54">
        <f t="shared" si="3"/>
        <v>59</v>
      </c>
      <c r="X19" s="92" t="str">
        <f t="shared" si="4"/>
        <v>TB</v>
      </c>
      <c r="Y19" s="93">
        <f t="shared" si="5"/>
        <v>61</v>
      </c>
      <c r="Z19" s="92" t="str">
        <f t="shared" si="6"/>
        <v>TB</v>
      </c>
      <c r="AA19" s="55"/>
      <c r="AB19" s="98"/>
      <c r="AC19" s="98"/>
      <c r="AD19" s="98"/>
    </row>
    <row r="20" spans="1:30" s="56" customFormat="1" ht="18" customHeight="1">
      <c r="A20" s="87">
        <v>16</v>
      </c>
      <c r="B20" s="87" t="s">
        <v>110</v>
      </c>
      <c r="C20" s="89" t="s">
        <v>111</v>
      </c>
      <c r="D20" s="89" t="s">
        <v>112</v>
      </c>
      <c r="E20" s="90">
        <v>2</v>
      </c>
      <c r="F20" s="90">
        <f t="shared" si="0"/>
        <v>2</v>
      </c>
      <c r="G20" s="54" t="str">
        <f>VLOOKUP(B20,'[4]Sheet1'!$D$24:$U$52,18,0)</f>
        <v>10</v>
      </c>
      <c r="H20" s="54">
        <f t="shared" si="1"/>
        <v>12</v>
      </c>
      <c r="I20" s="54">
        <v>25</v>
      </c>
      <c r="J20" s="54">
        <f t="shared" si="2"/>
        <v>25</v>
      </c>
      <c r="K20" s="91">
        <v>16</v>
      </c>
      <c r="L20" s="91">
        <v>12</v>
      </c>
      <c r="M20" s="54">
        <v>15</v>
      </c>
      <c r="N20" s="54">
        <v>15</v>
      </c>
      <c r="O20" s="54"/>
      <c r="P20" s="54"/>
      <c r="Q20" s="54"/>
      <c r="R20" s="54"/>
      <c r="S20" s="54"/>
      <c r="T20" s="54"/>
      <c r="U20" s="54"/>
      <c r="V20" s="54"/>
      <c r="W20" s="54">
        <f t="shared" si="3"/>
        <v>58</v>
      </c>
      <c r="X20" s="92" t="str">
        <f t="shared" si="4"/>
        <v>TB</v>
      </c>
      <c r="Y20" s="93">
        <f t="shared" si="5"/>
        <v>64</v>
      </c>
      <c r="Z20" s="92" t="str">
        <f t="shared" si="6"/>
        <v>TB</v>
      </c>
      <c r="AA20" s="55"/>
      <c r="AB20" s="98"/>
      <c r="AC20" s="98"/>
      <c r="AD20" s="98"/>
    </row>
    <row r="21" spans="1:30" s="56" customFormat="1" ht="18" customHeight="1">
      <c r="A21" s="87">
        <v>17</v>
      </c>
      <c r="B21" s="87" t="s">
        <v>113</v>
      </c>
      <c r="C21" s="89" t="s">
        <v>114</v>
      </c>
      <c r="D21" s="89" t="s">
        <v>60</v>
      </c>
      <c r="E21" s="90">
        <v>3</v>
      </c>
      <c r="F21" s="90">
        <f t="shared" si="0"/>
        <v>3</v>
      </c>
      <c r="G21" s="54" t="str">
        <f>VLOOKUP(B21,'[4]Sheet1'!$D$24:$U$52,18,0)</f>
        <v>0</v>
      </c>
      <c r="H21" s="54">
        <f t="shared" si="1"/>
        <v>3</v>
      </c>
      <c r="I21" s="54">
        <v>25</v>
      </c>
      <c r="J21" s="54">
        <f t="shared" si="2"/>
        <v>25</v>
      </c>
      <c r="K21" s="91">
        <v>20</v>
      </c>
      <c r="L21" s="91">
        <v>13</v>
      </c>
      <c r="M21" s="54">
        <v>15</v>
      </c>
      <c r="N21" s="54">
        <v>15</v>
      </c>
      <c r="O21" s="54"/>
      <c r="P21" s="54"/>
      <c r="Q21" s="54"/>
      <c r="R21" s="54"/>
      <c r="S21" s="54"/>
      <c r="T21" s="54"/>
      <c r="U21" s="54">
        <v>5</v>
      </c>
      <c r="V21" s="54"/>
      <c r="W21" s="54">
        <f t="shared" si="3"/>
        <v>63</v>
      </c>
      <c r="X21" s="92" t="str">
        <f t="shared" si="4"/>
        <v>TB</v>
      </c>
      <c r="Y21" s="93">
        <f t="shared" si="5"/>
        <v>61</v>
      </c>
      <c r="Z21" s="92" t="str">
        <f t="shared" si="6"/>
        <v>TB</v>
      </c>
      <c r="AA21" s="55"/>
      <c r="AB21" s="98"/>
      <c r="AC21" s="98"/>
      <c r="AD21" s="98"/>
    </row>
    <row r="22" spans="1:30" s="111" customFormat="1" ht="18" customHeight="1">
      <c r="A22" s="102">
        <v>18</v>
      </c>
      <c r="B22" s="102" t="s">
        <v>115</v>
      </c>
      <c r="C22" s="103" t="s">
        <v>116</v>
      </c>
      <c r="D22" s="103" t="s">
        <v>60</v>
      </c>
      <c r="E22" s="104">
        <v>0</v>
      </c>
      <c r="F22" s="90">
        <f t="shared" si="0"/>
        <v>0</v>
      </c>
      <c r="G22" s="54" t="str">
        <f>VLOOKUP(B22,'[4]Sheet1'!$D$24:$U$52,18,0)</f>
        <v>0</v>
      </c>
      <c r="H22" s="105">
        <f t="shared" si="1"/>
        <v>0</v>
      </c>
      <c r="I22" s="54">
        <v>0</v>
      </c>
      <c r="J22" s="105">
        <f t="shared" si="2"/>
        <v>0</v>
      </c>
      <c r="K22" s="106">
        <v>0</v>
      </c>
      <c r="L22" s="91">
        <v>10</v>
      </c>
      <c r="M22" s="105">
        <v>0</v>
      </c>
      <c r="N22" s="54">
        <v>0</v>
      </c>
      <c r="O22" s="105"/>
      <c r="P22" s="105"/>
      <c r="Q22" s="105"/>
      <c r="R22" s="105"/>
      <c r="S22" s="105"/>
      <c r="T22" s="105"/>
      <c r="U22" s="105"/>
      <c r="V22" s="105"/>
      <c r="W22" s="105">
        <f t="shared" si="3"/>
        <v>0</v>
      </c>
      <c r="X22" s="107" t="str">
        <f t="shared" si="4"/>
        <v>Kém</v>
      </c>
      <c r="Y22" s="108">
        <f t="shared" si="5"/>
        <v>10</v>
      </c>
      <c r="Z22" s="107" t="str">
        <f t="shared" si="6"/>
        <v>Kém</v>
      </c>
      <c r="AA22" s="109"/>
      <c r="AB22" s="110"/>
      <c r="AC22" s="110"/>
      <c r="AD22" s="110"/>
    </row>
    <row r="23" spans="1:30" s="56" customFormat="1" ht="18" customHeight="1">
      <c r="A23" s="87">
        <v>19</v>
      </c>
      <c r="B23" s="87" t="s">
        <v>117</v>
      </c>
      <c r="C23" s="89" t="s">
        <v>118</v>
      </c>
      <c r="D23" s="89" t="s">
        <v>119</v>
      </c>
      <c r="E23" s="90">
        <v>3</v>
      </c>
      <c r="F23" s="90">
        <f t="shared" si="0"/>
        <v>3</v>
      </c>
      <c r="G23" s="54" t="str">
        <f>VLOOKUP(B23,'[4]Sheet1'!$D$24:$U$52,18,0)</f>
        <v>8</v>
      </c>
      <c r="H23" s="54">
        <f t="shared" si="1"/>
        <v>11</v>
      </c>
      <c r="I23" s="54">
        <v>25</v>
      </c>
      <c r="J23" s="54">
        <f t="shared" si="2"/>
        <v>25</v>
      </c>
      <c r="K23" s="91">
        <v>16</v>
      </c>
      <c r="L23" s="91">
        <v>15</v>
      </c>
      <c r="M23" s="54">
        <v>17</v>
      </c>
      <c r="N23" s="54">
        <v>17</v>
      </c>
      <c r="O23" s="54"/>
      <c r="P23" s="54"/>
      <c r="Q23" s="54"/>
      <c r="R23" s="54"/>
      <c r="S23" s="54"/>
      <c r="T23" s="54"/>
      <c r="U23" s="54"/>
      <c r="V23" s="54"/>
      <c r="W23" s="54">
        <f t="shared" si="3"/>
        <v>61</v>
      </c>
      <c r="X23" s="92" t="str">
        <f t="shared" si="4"/>
        <v>TB</v>
      </c>
      <c r="Y23" s="93">
        <f t="shared" si="5"/>
        <v>68</v>
      </c>
      <c r="Z23" s="92" t="str">
        <f t="shared" si="6"/>
        <v>Khá</v>
      </c>
      <c r="AA23" s="55"/>
      <c r="AB23" s="98"/>
      <c r="AC23" s="98"/>
      <c r="AD23" s="98"/>
    </row>
    <row r="24" spans="1:30" s="56" customFormat="1" ht="18" customHeight="1">
      <c r="A24" s="87">
        <v>20</v>
      </c>
      <c r="B24" s="87" t="s">
        <v>120</v>
      </c>
      <c r="C24" s="89" t="s">
        <v>121</v>
      </c>
      <c r="D24" s="89" t="s">
        <v>122</v>
      </c>
      <c r="E24" s="90">
        <v>6</v>
      </c>
      <c r="F24" s="90">
        <f t="shared" si="0"/>
        <v>6</v>
      </c>
      <c r="G24" s="54" t="str">
        <f>VLOOKUP(B24,'[4]Sheet1'!$D$24:$U$52,18,0)</f>
        <v>0</v>
      </c>
      <c r="H24" s="54">
        <f t="shared" si="1"/>
        <v>6</v>
      </c>
      <c r="I24" s="54">
        <v>25</v>
      </c>
      <c r="J24" s="54">
        <f t="shared" si="2"/>
        <v>25</v>
      </c>
      <c r="K24" s="91">
        <v>16</v>
      </c>
      <c r="L24" s="91">
        <v>14</v>
      </c>
      <c r="M24" s="54">
        <v>15</v>
      </c>
      <c r="N24" s="54">
        <v>17</v>
      </c>
      <c r="O24" s="54"/>
      <c r="P24" s="54"/>
      <c r="Q24" s="54"/>
      <c r="R24" s="54"/>
      <c r="S24" s="54"/>
      <c r="T24" s="54"/>
      <c r="U24" s="54"/>
      <c r="V24" s="54"/>
      <c r="W24" s="54">
        <f t="shared" si="3"/>
        <v>62</v>
      </c>
      <c r="X24" s="92" t="str">
        <f t="shared" si="4"/>
        <v>TB</v>
      </c>
      <c r="Y24" s="93">
        <f t="shared" si="5"/>
        <v>62</v>
      </c>
      <c r="Z24" s="92" t="str">
        <f t="shared" si="6"/>
        <v>TB</v>
      </c>
      <c r="AA24" s="55"/>
      <c r="AB24" s="98"/>
      <c r="AC24" s="98"/>
      <c r="AD24" s="98"/>
    </row>
    <row r="25" spans="1:30" s="56" customFormat="1" ht="18" customHeight="1">
      <c r="A25" s="87">
        <v>21</v>
      </c>
      <c r="B25" s="87" t="s">
        <v>123</v>
      </c>
      <c r="C25" s="89" t="s">
        <v>124</v>
      </c>
      <c r="D25" s="89" t="s">
        <v>125</v>
      </c>
      <c r="E25" s="90">
        <v>6</v>
      </c>
      <c r="F25" s="90">
        <f t="shared" si="0"/>
        <v>6</v>
      </c>
      <c r="G25" s="54" t="str">
        <f>VLOOKUP(B25,'[4]Sheet1'!$D$24:$U$52,18,0)</f>
        <v>8</v>
      </c>
      <c r="H25" s="54">
        <f t="shared" si="1"/>
        <v>14</v>
      </c>
      <c r="I25" s="54">
        <v>25</v>
      </c>
      <c r="J25" s="54">
        <f t="shared" si="2"/>
        <v>25</v>
      </c>
      <c r="K25" s="91">
        <v>16</v>
      </c>
      <c r="L25" s="91">
        <v>10</v>
      </c>
      <c r="M25" s="54">
        <v>15</v>
      </c>
      <c r="N25" s="54">
        <v>15</v>
      </c>
      <c r="O25" s="54"/>
      <c r="P25" s="96"/>
      <c r="Q25" s="54"/>
      <c r="R25" s="91"/>
      <c r="S25" s="54"/>
      <c r="T25" s="54"/>
      <c r="U25" s="54"/>
      <c r="V25" s="54"/>
      <c r="W25" s="54">
        <f t="shared" si="3"/>
        <v>62</v>
      </c>
      <c r="X25" s="92" t="str">
        <f t="shared" si="4"/>
        <v>TB</v>
      </c>
      <c r="Y25" s="93">
        <f t="shared" si="5"/>
        <v>64</v>
      </c>
      <c r="Z25" s="92" t="str">
        <f t="shared" si="6"/>
        <v>TB</v>
      </c>
      <c r="AA25" s="55"/>
      <c r="AB25" s="98"/>
      <c r="AC25" s="98"/>
      <c r="AD25" s="98"/>
    </row>
    <row r="26" spans="1:30" s="56" customFormat="1" ht="18" customHeight="1">
      <c r="A26" s="87">
        <v>22</v>
      </c>
      <c r="B26" s="87" t="s">
        <v>126</v>
      </c>
      <c r="C26" s="89" t="s">
        <v>127</v>
      </c>
      <c r="D26" s="89" t="s">
        <v>128</v>
      </c>
      <c r="E26" s="90">
        <v>3</v>
      </c>
      <c r="F26" s="90">
        <f t="shared" si="0"/>
        <v>3</v>
      </c>
      <c r="G26" s="54" t="str">
        <f>VLOOKUP(B26,'[4]Sheet1'!$D$24:$U$52,18,0)</f>
        <v>0</v>
      </c>
      <c r="H26" s="54">
        <f t="shared" si="1"/>
        <v>3</v>
      </c>
      <c r="I26" s="54">
        <v>25</v>
      </c>
      <c r="J26" s="54">
        <f t="shared" si="2"/>
        <v>25</v>
      </c>
      <c r="K26" s="91">
        <v>16</v>
      </c>
      <c r="L26" s="91">
        <v>12</v>
      </c>
      <c r="M26" s="54">
        <v>15</v>
      </c>
      <c r="N26" s="54">
        <v>17</v>
      </c>
      <c r="O26" s="54"/>
      <c r="P26" s="54"/>
      <c r="Q26" s="54"/>
      <c r="R26" s="54"/>
      <c r="S26" s="54"/>
      <c r="T26" s="54"/>
      <c r="U26" s="54"/>
      <c r="V26" s="54"/>
      <c r="W26" s="54">
        <f t="shared" si="3"/>
        <v>59</v>
      </c>
      <c r="X26" s="92" t="str">
        <f t="shared" si="4"/>
        <v>TB</v>
      </c>
      <c r="Y26" s="93">
        <f t="shared" si="5"/>
        <v>57</v>
      </c>
      <c r="Z26" s="92" t="str">
        <f t="shared" si="6"/>
        <v>TB</v>
      </c>
      <c r="AA26" s="55"/>
      <c r="AB26" s="98"/>
      <c r="AC26" s="98"/>
      <c r="AD26" s="98"/>
    </row>
    <row r="27" spans="1:30" s="56" customFormat="1" ht="18" customHeight="1">
      <c r="A27" s="87">
        <v>23</v>
      </c>
      <c r="B27" s="87" t="s">
        <v>129</v>
      </c>
      <c r="C27" s="89" t="s">
        <v>130</v>
      </c>
      <c r="D27" s="89" t="s">
        <v>131</v>
      </c>
      <c r="E27" s="90">
        <v>3</v>
      </c>
      <c r="F27" s="90">
        <f t="shared" si="0"/>
        <v>3</v>
      </c>
      <c r="G27" s="54" t="str">
        <f>VLOOKUP(B27,'[4]Sheet1'!$D$24:$U$52,18,0)</f>
        <v>0</v>
      </c>
      <c r="H27" s="54">
        <f t="shared" si="1"/>
        <v>3</v>
      </c>
      <c r="I27" s="54">
        <v>25</v>
      </c>
      <c r="J27" s="54">
        <f t="shared" si="2"/>
        <v>25</v>
      </c>
      <c r="K27" s="91">
        <v>20</v>
      </c>
      <c r="L27" s="91">
        <v>10</v>
      </c>
      <c r="M27" s="54">
        <v>15</v>
      </c>
      <c r="N27" s="54">
        <v>17</v>
      </c>
      <c r="O27" s="54"/>
      <c r="P27" s="54"/>
      <c r="Q27" s="54"/>
      <c r="R27" s="54"/>
      <c r="S27" s="54"/>
      <c r="T27" s="54"/>
      <c r="U27" s="54">
        <v>5</v>
      </c>
      <c r="V27" s="54">
        <v>-10</v>
      </c>
      <c r="W27" s="54">
        <f t="shared" si="3"/>
        <v>63</v>
      </c>
      <c r="X27" s="92" t="str">
        <f t="shared" si="4"/>
        <v>TB</v>
      </c>
      <c r="Y27" s="93">
        <f t="shared" si="5"/>
        <v>50</v>
      </c>
      <c r="Z27" s="92" t="str">
        <f t="shared" si="6"/>
        <v>TB</v>
      </c>
      <c r="AA27" s="55"/>
      <c r="AB27" s="98"/>
      <c r="AC27" s="98"/>
      <c r="AD27" s="98"/>
    </row>
    <row r="28" spans="1:30" s="56" customFormat="1" ht="18" customHeight="1">
      <c r="A28" s="87">
        <v>24</v>
      </c>
      <c r="B28" s="87" t="s">
        <v>132</v>
      </c>
      <c r="C28" s="89" t="s">
        <v>133</v>
      </c>
      <c r="D28" s="89" t="s">
        <v>134</v>
      </c>
      <c r="E28" s="90">
        <v>3</v>
      </c>
      <c r="F28" s="90">
        <f t="shared" si="0"/>
        <v>3</v>
      </c>
      <c r="G28" s="54" t="str">
        <f>VLOOKUP(B28,'[4]Sheet1'!$D$24:$U$52,18,0)</f>
        <v>0</v>
      </c>
      <c r="H28" s="54">
        <f t="shared" si="1"/>
        <v>3</v>
      </c>
      <c r="I28" s="54">
        <v>25</v>
      </c>
      <c r="J28" s="54">
        <f t="shared" si="2"/>
        <v>25</v>
      </c>
      <c r="K28" s="91">
        <v>15</v>
      </c>
      <c r="L28" s="91">
        <v>20</v>
      </c>
      <c r="M28" s="54">
        <v>17</v>
      </c>
      <c r="N28" s="54">
        <v>17</v>
      </c>
      <c r="O28" s="54"/>
      <c r="P28" s="54"/>
      <c r="Q28" s="54"/>
      <c r="R28" s="54"/>
      <c r="S28" s="54"/>
      <c r="T28" s="54"/>
      <c r="U28" s="54"/>
      <c r="V28" s="54"/>
      <c r="W28" s="54">
        <f t="shared" si="3"/>
        <v>60</v>
      </c>
      <c r="X28" s="92" t="str">
        <f t="shared" si="4"/>
        <v>TB</v>
      </c>
      <c r="Y28" s="93">
        <f t="shared" si="5"/>
        <v>65</v>
      </c>
      <c r="Z28" s="92" t="str">
        <f t="shared" si="6"/>
        <v>Khá</v>
      </c>
      <c r="AA28" s="55"/>
      <c r="AB28" s="98"/>
      <c r="AC28" s="98"/>
      <c r="AD28" s="98"/>
    </row>
    <row r="29" spans="1:30" s="111" customFormat="1" ht="18" customHeight="1">
      <c r="A29" s="102">
        <v>25</v>
      </c>
      <c r="B29" s="102" t="s">
        <v>135</v>
      </c>
      <c r="C29" s="103" t="s">
        <v>136</v>
      </c>
      <c r="D29" s="103" t="s">
        <v>134</v>
      </c>
      <c r="E29" s="104">
        <v>0</v>
      </c>
      <c r="F29" s="90">
        <f t="shared" si="0"/>
        <v>0</v>
      </c>
      <c r="G29" s="54" t="str">
        <f>VLOOKUP(B29,'[4]Sheet1'!$D$24:$U$52,18,0)</f>
        <v>0</v>
      </c>
      <c r="H29" s="105">
        <f t="shared" si="1"/>
        <v>0</v>
      </c>
      <c r="I29" s="54">
        <v>0</v>
      </c>
      <c r="J29" s="105">
        <f t="shared" si="2"/>
        <v>0</v>
      </c>
      <c r="K29" s="106">
        <v>0</v>
      </c>
      <c r="L29" s="91">
        <v>2</v>
      </c>
      <c r="M29" s="105">
        <v>0</v>
      </c>
      <c r="N29" s="54">
        <v>0</v>
      </c>
      <c r="O29" s="105"/>
      <c r="P29" s="105"/>
      <c r="Q29" s="105"/>
      <c r="R29" s="105"/>
      <c r="S29" s="105"/>
      <c r="T29" s="105"/>
      <c r="U29" s="105"/>
      <c r="V29" s="105"/>
      <c r="W29" s="105">
        <f t="shared" si="3"/>
        <v>0</v>
      </c>
      <c r="X29" s="107" t="str">
        <f t="shared" si="4"/>
        <v>Kém</v>
      </c>
      <c r="Y29" s="108">
        <f t="shared" si="5"/>
        <v>2</v>
      </c>
      <c r="Z29" s="107" t="str">
        <f t="shared" si="6"/>
        <v>Kém</v>
      </c>
      <c r="AA29" s="109"/>
      <c r="AB29" s="110"/>
      <c r="AC29" s="110"/>
      <c r="AD29" s="110"/>
    </row>
    <row r="30" spans="1:30" s="56" customFormat="1" ht="18" customHeight="1">
      <c r="A30" s="87">
        <v>26</v>
      </c>
      <c r="B30" s="87" t="s">
        <v>137</v>
      </c>
      <c r="C30" s="89" t="s">
        <v>102</v>
      </c>
      <c r="D30" s="89" t="s">
        <v>138</v>
      </c>
      <c r="E30" s="90">
        <v>0</v>
      </c>
      <c r="F30" s="90">
        <f t="shared" si="0"/>
        <v>0</v>
      </c>
      <c r="G30" s="54" t="str">
        <f>VLOOKUP(B30,'[4]Sheet1'!$D$24:$U$52,18,0)</f>
        <v>0</v>
      </c>
      <c r="H30" s="54">
        <f t="shared" si="1"/>
        <v>0</v>
      </c>
      <c r="I30" s="54">
        <v>25</v>
      </c>
      <c r="J30" s="54">
        <f t="shared" si="2"/>
        <v>25</v>
      </c>
      <c r="K30" s="91">
        <v>10</v>
      </c>
      <c r="L30" s="91">
        <v>10</v>
      </c>
      <c r="M30" s="54">
        <v>15</v>
      </c>
      <c r="N30" s="54">
        <v>15</v>
      </c>
      <c r="O30" s="54"/>
      <c r="P30" s="54"/>
      <c r="Q30" s="54"/>
      <c r="R30" s="54"/>
      <c r="S30" s="54"/>
      <c r="T30" s="54"/>
      <c r="U30" s="54"/>
      <c r="V30" s="54"/>
      <c r="W30" s="54">
        <f t="shared" si="3"/>
        <v>50</v>
      </c>
      <c r="X30" s="92" t="str">
        <f t="shared" si="4"/>
        <v>TB</v>
      </c>
      <c r="Y30" s="93">
        <f t="shared" si="5"/>
        <v>50</v>
      </c>
      <c r="Z30" s="92" t="str">
        <f t="shared" si="6"/>
        <v>TB</v>
      </c>
      <c r="AA30" s="55"/>
      <c r="AB30" s="98"/>
      <c r="AC30" s="98"/>
      <c r="AD30" s="98"/>
    </row>
    <row r="31" spans="1:30" s="56" customFormat="1" ht="18" customHeight="1">
      <c r="A31" s="87">
        <v>27</v>
      </c>
      <c r="B31" s="87" t="s">
        <v>139</v>
      </c>
      <c r="C31" s="89" t="s">
        <v>140</v>
      </c>
      <c r="D31" s="89" t="s">
        <v>141</v>
      </c>
      <c r="E31" s="90">
        <v>6</v>
      </c>
      <c r="F31" s="90">
        <f t="shared" si="0"/>
        <v>6</v>
      </c>
      <c r="G31" s="54" t="str">
        <f>VLOOKUP(B31,'[4]Sheet1'!$D$24:$U$52,18,0)</f>
        <v>0</v>
      </c>
      <c r="H31" s="54">
        <f t="shared" si="1"/>
        <v>6</v>
      </c>
      <c r="I31" s="54">
        <v>25</v>
      </c>
      <c r="J31" s="54">
        <f t="shared" si="2"/>
        <v>25</v>
      </c>
      <c r="K31" s="91">
        <v>16</v>
      </c>
      <c r="L31" s="91">
        <v>13</v>
      </c>
      <c r="M31" s="54">
        <v>15</v>
      </c>
      <c r="N31" s="54">
        <v>17</v>
      </c>
      <c r="O31" s="54"/>
      <c r="P31" s="54"/>
      <c r="Q31" s="54"/>
      <c r="R31" s="54"/>
      <c r="S31" s="54"/>
      <c r="T31" s="54"/>
      <c r="U31" s="54"/>
      <c r="V31" s="54"/>
      <c r="W31" s="54">
        <f t="shared" si="3"/>
        <v>62</v>
      </c>
      <c r="X31" s="92" t="str">
        <f t="shared" si="4"/>
        <v>TB</v>
      </c>
      <c r="Y31" s="93">
        <f t="shared" si="5"/>
        <v>61</v>
      </c>
      <c r="Z31" s="92" t="str">
        <f t="shared" si="6"/>
        <v>TB</v>
      </c>
      <c r="AA31" s="55"/>
      <c r="AB31" s="98"/>
      <c r="AC31" s="98"/>
      <c r="AD31" s="98"/>
    </row>
    <row r="32" spans="1:30" s="56" customFormat="1" ht="18" customHeight="1">
      <c r="A32" s="87">
        <v>28</v>
      </c>
      <c r="B32" s="87" t="s">
        <v>142</v>
      </c>
      <c r="C32" s="89" t="s">
        <v>74</v>
      </c>
      <c r="D32" s="89" t="s">
        <v>143</v>
      </c>
      <c r="E32" s="90">
        <v>6</v>
      </c>
      <c r="F32" s="90">
        <f t="shared" si="0"/>
        <v>6</v>
      </c>
      <c r="G32" s="54" t="str">
        <f>VLOOKUP(B32,'[4]Sheet1'!$D$24:$U$52,18,0)</f>
        <v>10</v>
      </c>
      <c r="H32" s="54">
        <f t="shared" si="1"/>
        <v>16</v>
      </c>
      <c r="I32" s="54">
        <v>25</v>
      </c>
      <c r="J32" s="54">
        <f t="shared" si="2"/>
        <v>25</v>
      </c>
      <c r="K32" s="91">
        <v>16</v>
      </c>
      <c r="L32" s="91">
        <v>17</v>
      </c>
      <c r="M32" s="54">
        <v>17</v>
      </c>
      <c r="N32" s="54">
        <v>17</v>
      </c>
      <c r="O32" s="54"/>
      <c r="P32" s="54"/>
      <c r="Q32" s="54"/>
      <c r="R32" s="54"/>
      <c r="S32" s="54"/>
      <c r="T32" s="54"/>
      <c r="U32" s="54"/>
      <c r="V32" s="54"/>
      <c r="W32" s="54">
        <f t="shared" si="3"/>
        <v>64</v>
      </c>
      <c r="X32" s="92" t="str">
        <f t="shared" si="4"/>
        <v>TB</v>
      </c>
      <c r="Y32" s="93">
        <f t="shared" si="5"/>
        <v>75</v>
      </c>
      <c r="Z32" s="92" t="str">
        <f t="shared" si="6"/>
        <v>Khá</v>
      </c>
      <c r="AA32" s="55"/>
      <c r="AB32" s="98"/>
      <c r="AC32" s="98"/>
      <c r="AD32" s="98"/>
    </row>
    <row r="33" spans="1:30" s="56" customFormat="1" ht="18" customHeight="1">
      <c r="A33" s="87">
        <v>29</v>
      </c>
      <c r="B33" s="87" t="s">
        <v>144</v>
      </c>
      <c r="C33" s="89" t="s">
        <v>145</v>
      </c>
      <c r="D33" s="89" t="s">
        <v>146</v>
      </c>
      <c r="E33" s="90">
        <v>2</v>
      </c>
      <c r="F33" s="90">
        <f t="shared" si="0"/>
        <v>2</v>
      </c>
      <c r="G33" s="54" t="str">
        <f>VLOOKUP(B33,'[4]Sheet1'!$D$24:$U$52,18,0)</f>
        <v>0</v>
      </c>
      <c r="H33" s="54">
        <f t="shared" si="1"/>
        <v>2</v>
      </c>
      <c r="I33" s="54">
        <v>25</v>
      </c>
      <c r="J33" s="54">
        <f t="shared" si="2"/>
        <v>25</v>
      </c>
      <c r="K33" s="91">
        <v>16</v>
      </c>
      <c r="L33" s="91">
        <v>10</v>
      </c>
      <c r="M33" s="54">
        <v>15</v>
      </c>
      <c r="N33" s="54">
        <v>15</v>
      </c>
      <c r="O33" s="54"/>
      <c r="P33" s="54"/>
      <c r="Q33" s="54"/>
      <c r="R33" s="54"/>
      <c r="S33" s="54"/>
      <c r="T33" s="54"/>
      <c r="U33" s="54"/>
      <c r="V33" s="54">
        <v>-10</v>
      </c>
      <c r="W33" s="54">
        <f t="shared" si="3"/>
        <v>58</v>
      </c>
      <c r="X33" s="92" t="str">
        <f t="shared" si="4"/>
        <v>TB</v>
      </c>
      <c r="Y33" s="93">
        <f t="shared" si="5"/>
        <v>42</v>
      </c>
      <c r="Z33" s="92" t="str">
        <f t="shared" si="6"/>
        <v>Yếu</v>
      </c>
      <c r="AA33" s="55"/>
      <c r="AB33" s="98"/>
      <c r="AC33" s="98"/>
      <c r="AD33" s="98"/>
    </row>
    <row r="34" spans="1:27" s="56" customFormat="1" ht="18" customHeight="1">
      <c r="A34" s="66"/>
      <c r="B34" s="66"/>
      <c r="C34" s="67"/>
      <c r="D34" s="67"/>
      <c r="E34" s="70"/>
      <c r="F34" s="70"/>
      <c r="G34" s="99"/>
      <c r="H34" s="99"/>
      <c r="I34" s="99"/>
      <c r="J34" s="99"/>
      <c r="K34" s="99"/>
      <c r="L34" s="80"/>
      <c r="M34" s="64"/>
      <c r="N34" s="68"/>
      <c r="O34" s="69"/>
      <c r="P34" s="69"/>
      <c r="Q34" s="69"/>
      <c r="R34" s="69"/>
      <c r="S34" s="69"/>
      <c r="T34" s="69"/>
      <c r="U34" s="115" t="s">
        <v>46</v>
      </c>
      <c r="V34" s="115"/>
      <c r="W34" s="115"/>
      <c r="X34" s="115"/>
      <c r="Y34" s="115"/>
      <c r="Z34" s="115"/>
      <c r="AA34" s="115"/>
    </row>
    <row r="35" spans="1:35" s="24" customFormat="1" ht="18.75" customHeight="1">
      <c r="A35" s="2"/>
      <c r="B35" s="31" t="s">
        <v>42</v>
      </c>
      <c r="C35" s="18"/>
      <c r="D35" s="32"/>
      <c r="E35" s="71" t="s">
        <v>16</v>
      </c>
      <c r="F35" s="72" t="str">
        <f>E35</f>
        <v>BẢNG TỔNG HỢP</v>
      </c>
      <c r="G35" s="73"/>
      <c r="H35" s="74"/>
      <c r="I35" s="94"/>
      <c r="J35" s="74"/>
      <c r="K35" s="74"/>
      <c r="L35" s="81"/>
      <c r="M35" s="68"/>
      <c r="N35" s="30"/>
      <c r="O35" s="3"/>
      <c r="P35" s="3"/>
      <c r="Q35" s="3"/>
      <c r="R35" s="5"/>
      <c r="S35" s="5"/>
      <c r="T35" s="5"/>
      <c r="U35" s="75"/>
      <c r="V35" s="75"/>
      <c r="W35" s="2"/>
      <c r="X35" s="76"/>
      <c r="Y35" s="63" t="s">
        <v>47</v>
      </c>
      <c r="Z35" s="77"/>
      <c r="AA35" s="33"/>
      <c r="AB35" s="2"/>
      <c r="AC35" s="33"/>
      <c r="AD35" s="34"/>
      <c r="AE35" s="34"/>
      <c r="AF35" s="35"/>
      <c r="AG35" s="35"/>
      <c r="AH35" s="35"/>
      <c r="AI35" s="35"/>
    </row>
    <row r="36" spans="1:35" s="24" customFormat="1" ht="18.75" customHeight="1">
      <c r="A36" s="19"/>
      <c r="D36" s="23" t="s">
        <v>36</v>
      </c>
      <c r="E36" s="36" t="s">
        <v>33</v>
      </c>
      <c r="F36" s="20" t="s">
        <v>17</v>
      </c>
      <c r="G36" s="60" t="s">
        <v>10</v>
      </c>
      <c r="H36" s="21" t="s">
        <v>11</v>
      </c>
      <c r="I36" s="21" t="s">
        <v>3</v>
      </c>
      <c r="J36" s="21" t="s">
        <v>12</v>
      </c>
      <c r="K36" s="21" t="s">
        <v>13</v>
      </c>
      <c r="L36" s="82" t="s">
        <v>40</v>
      </c>
      <c r="M36" s="65"/>
      <c r="AA36" s="58"/>
      <c r="AB36" s="22"/>
      <c r="AC36" s="37"/>
      <c r="AD36" s="38"/>
      <c r="AE36" s="39"/>
      <c r="AF36" s="35"/>
      <c r="AG36" s="35"/>
      <c r="AH36" s="35"/>
      <c r="AI36" s="35"/>
    </row>
    <row r="37" spans="1:35" s="24" customFormat="1" ht="18.75" customHeight="1">
      <c r="A37" s="19"/>
      <c r="C37" s="40"/>
      <c r="D37" s="23" t="s">
        <v>35</v>
      </c>
      <c r="E37" s="41">
        <f>COUNTIF($Z$5:$Z$33,"XS")</f>
        <v>2</v>
      </c>
      <c r="F37" s="41">
        <f>COUNTIF($Z$5:$Z$33,"Tốt")</f>
        <v>2</v>
      </c>
      <c r="G37" s="61">
        <f>COUNTIF($Z$5:$Z$33,"Khá")</f>
        <v>9</v>
      </c>
      <c r="H37" s="41">
        <f>COUNTIF($Z$5:$Z$33,"TBK")</f>
        <v>0</v>
      </c>
      <c r="I37" s="41">
        <f>COUNTIF($Z$5:$Z$33,"TB")</f>
        <v>13</v>
      </c>
      <c r="J37" s="41">
        <f>COUNTIF($Z$5:$Z$33,"Yếu")</f>
        <v>1</v>
      </c>
      <c r="K37" s="41">
        <f>COUNTIF($Z$5:$Z$33,"Kém")</f>
        <v>2</v>
      </c>
      <c r="L37" s="83">
        <f>E37+F37+G37+H37+I37+J37+K37</f>
        <v>29</v>
      </c>
      <c r="M37" s="65"/>
      <c r="N37" s="42"/>
      <c r="O37" s="43"/>
      <c r="P37" s="43"/>
      <c r="Q37" s="43"/>
      <c r="X37" s="44"/>
      <c r="Z37" s="40"/>
      <c r="AA37" s="58"/>
      <c r="AB37" s="45"/>
      <c r="AC37" s="37"/>
      <c r="AD37" s="38"/>
      <c r="AE37" s="39"/>
      <c r="AF37" s="35"/>
      <c r="AG37" s="35"/>
      <c r="AH37" s="35"/>
      <c r="AI37" s="35"/>
    </row>
    <row r="38" spans="1:35" ht="18.75" customHeight="1">
      <c r="A38" s="116" t="s">
        <v>317</v>
      </c>
      <c r="B38" s="116"/>
      <c r="C38" s="46"/>
      <c r="D38" s="47" t="s">
        <v>34</v>
      </c>
      <c r="E38" s="48">
        <f>E37/29%</f>
        <v>6.8965517241379315</v>
      </c>
      <c r="F38" s="48">
        <f aca="true" t="shared" si="7" ref="F38:K38">F37/29%</f>
        <v>6.8965517241379315</v>
      </c>
      <c r="G38" s="48">
        <f t="shared" si="7"/>
        <v>31.03448275862069</v>
      </c>
      <c r="H38" s="48">
        <f t="shared" si="7"/>
        <v>0</v>
      </c>
      <c r="I38" s="48">
        <f t="shared" si="7"/>
        <v>44.827586206896555</v>
      </c>
      <c r="J38" s="48">
        <f t="shared" si="7"/>
        <v>3.4482758620689657</v>
      </c>
      <c r="K38" s="48">
        <f t="shared" si="7"/>
        <v>6.8965517241379315</v>
      </c>
      <c r="L38" s="84">
        <f>E38+F38+G38+H38+I38+J38+K38</f>
        <v>100.00000000000001</v>
      </c>
      <c r="M38" s="65"/>
      <c r="N38" s="42"/>
      <c r="O38" s="43"/>
      <c r="P38" s="43"/>
      <c r="Q38" s="43"/>
      <c r="R38" s="24"/>
      <c r="S38" s="24"/>
      <c r="T38" s="24"/>
      <c r="U38" s="24"/>
      <c r="V38" s="24"/>
      <c r="W38" s="24"/>
      <c r="X38" s="116" t="s">
        <v>48</v>
      </c>
      <c r="Y38" s="116"/>
      <c r="Z38" s="116"/>
      <c r="AA38" s="58"/>
      <c r="AB38" s="38"/>
      <c r="AC38" s="27"/>
      <c r="AD38" s="28"/>
      <c r="AE38" s="29"/>
      <c r="AF38" s="30"/>
      <c r="AG38" s="30"/>
      <c r="AH38" s="30"/>
      <c r="AI38" s="30"/>
    </row>
    <row r="39" ht="21" customHeight="1"/>
    <row r="40" spans="23:26" ht="21" customHeight="1">
      <c r="W40" s="126"/>
      <c r="X40" s="126"/>
      <c r="Y40" s="126"/>
      <c r="Z40" s="126"/>
    </row>
    <row r="41" ht="21" customHeight="1"/>
    <row r="42" ht="21" customHeight="1"/>
    <row r="43" ht="21" customHeight="1"/>
    <row r="44" ht="21" customHeight="1"/>
  </sheetData>
  <sheetProtection/>
  <mergeCells count="18">
    <mergeCell ref="K3:L3"/>
    <mergeCell ref="M3:N3"/>
    <mergeCell ref="A1:AC1"/>
    <mergeCell ref="A2:AC2"/>
    <mergeCell ref="A3:A4"/>
    <mergeCell ref="B3:B4"/>
    <mergeCell ref="C3:C4"/>
    <mergeCell ref="D3:D4"/>
    <mergeCell ref="U34:AA34"/>
    <mergeCell ref="A38:B38"/>
    <mergeCell ref="X38:Z38"/>
    <mergeCell ref="W40:Z40"/>
    <mergeCell ref="AD5:AG5"/>
    <mergeCell ref="E3:H3"/>
    <mergeCell ref="I3:J3"/>
    <mergeCell ref="O3:T3"/>
    <mergeCell ref="W3:Z3"/>
    <mergeCell ref="AA3:AA4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Color</cp:lastModifiedBy>
  <cp:lastPrinted>2019-10-03T08:14:42Z</cp:lastPrinted>
  <dcterms:created xsi:type="dcterms:W3CDTF">2001-01-08T20:22:33Z</dcterms:created>
  <dcterms:modified xsi:type="dcterms:W3CDTF">2020-01-30T02:56:30Z</dcterms:modified>
  <cp:category/>
  <cp:version/>
  <cp:contentType/>
  <cp:contentStatus/>
</cp:coreProperties>
</file>